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050" activeTab="3"/>
  </bookViews>
  <sheets>
    <sheet name="BalSheet" sheetId="1" r:id="rId1"/>
    <sheet name="Income" sheetId="2" r:id="rId2"/>
    <sheet name="Equity " sheetId="3" r:id="rId3"/>
    <sheet name="Cashflow" sheetId="4" r:id="rId4"/>
  </sheets>
  <definedNames>
    <definedName name="_xlnm.Print_Area" localSheetId="0">'BalSheet'!$A$1:$D$64</definedName>
    <definedName name="_xlnm.Print_Area" localSheetId="3">'Cashflow'!$A$1:$F$74</definedName>
    <definedName name="_xlnm.Print_Area" localSheetId="2">'Equity '!$A$1:$H$56</definedName>
    <definedName name="_xlnm.Print_Area" localSheetId="1">'Income'!$A$1:$H$69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D3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acquired of subsi RM2 put in payables bcos no actual cashflow paid and the amount is paid on behalf of director
</t>
        </r>
      </text>
    </comment>
  </commentList>
</comments>
</file>

<file path=xl/sharedStrings.xml><?xml version="1.0" encoding="utf-8"?>
<sst xmlns="http://schemas.openxmlformats.org/spreadsheetml/2006/main" count="192" uniqueCount="154">
  <si>
    <t>Depreciation</t>
  </si>
  <si>
    <t>RM</t>
  </si>
  <si>
    <t>Changes in working capital</t>
  </si>
  <si>
    <t>CASH FLOWS FROM INVESTING ACTIVITIES</t>
  </si>
  <si>
    <t>CASH AND CASH EQUIVALENTS</t>
  </si>
  <si>
    <t>Cumulative</t>
  </si>
  <si>
    <t>Preceding</t>
  </si>
  <si>
    <t xml:space="preserve">Cumulative </t>
  </si>
  <si>
    <t>Revenue</t>
  </si>
  <si>
    <t>Operating Expenses</t>
  </si>
  <si>
    <t>Investing Results</t>
  </si>
  <si>
    <t>Taxation</t>
  </si>
  <si>
    <t>Quarter Ended</t>
  </si>
  <si>
    <t>Investment Property</t>
  </si>
  <si>
    <t>Current Assets</t>
  </si>
  <si>
    <t xml:space="preserve">  Cash and Bank Balances</t>
  </si>
  <si>
    <t xml:space="preserve">  Fixed Deposits</t>
  </si>
  <si>
    <t xml:space="preserve">  Inventories </t>
  </si>
  <si>
    <t>Current Liabilities</t>
  </si>
  <si>
    <t xml:space="preserve">   Share Capital</t>
  </si>
  <si>
    <t xml:space="preserve">   Share Premium</t>
  </si>
  <si>
    <t xml:space="preserve">   Accumulated Losses</t>
  </si>
  <si>
    <t xml:space="preserve">Share </t>
  </si>
  <si>
    <t>Capital</t>
  </si>
  <si>
    <t>Accumulated</t>
  </si>
  <si>
    <t>Losses</t>
  </si>
  <si>
    <t>Total</t>
  </si>
  <si>
    <t>Finance Costs</t>
  </si>
  <si>
    <t>Property, Plant &amp; Equipment</t>
  </si>
  <si>
    <t>Cash generated from operations</t>
  </si>
  <si>
    <t>Corresponding</t>
  </si>
  <si>
    <t>Year's</t>
  </si>
  <si>
    <t>Operating profit/(loss) before changes in working capital</t>
  </si>
  <si>
    <t>Net changes in cash &amp; cash equivalents</t>
  </si>
  <si>
    <t>Cash and bank balances</t>
  </si>
  <si>
    <t>Period up to</t>
  </si>
  <si>
    <t>Year Ended</t>
  </si>
  <si>
    <t>CASH FLOWS FROM FINANCING ACTIVITIES</t>
  </si>
  <si>
    <t>Tax paid</t>
  </si>
  <si>
    <t>CASH AND CASH EQUIVALENTS COMPRISE:-</t>
  </si>
  <si>
    <t>Net cash flows from operating activities</t>
  </si>
  <si>
    <t>Condensed Consolidated Statement of Changes in Equity</t>
  </si>
  <si>
    <t xml:space="preserve">as at </t>
  </si>
  <si>
    <t xml:space="preserve"> 30/09/2002</t>
  </si>
  <si>
    <t>Current Year</t>
  </si>
  <si>
    <t>Preceding Year</t>
  </si>
  <si>
    <t>Individual Quarter</t>
  </si>
  <si>
    <t>Cumulative Quarter</t>
  </si>
  <si>
    <t xml:space="preserve"> Purchase of property, plant and equipment</t>
  </si>
  <si>
    <t>Preceding Year Corresponding</t>
  </si>
  <si>
    <t>Adjustment for non-cash flow items:-</t>
  </si>
  <si>
    <t>Other  Income</t>
  </si>
  <si>
    <t xml:space="preserve"> Settlement of term loan</t>
  </si>
  <si>
    <t xml:space="preserve"> Net (increase) / decrease in fixed deposits pledged</t>
  </si>
  <si>
    <t>Cash &amp; cash equivalent at end of the period</t>
  </si>
  <si>
    <t>Cash &amp; cash equivalents at beginning of the period</t>
  </si>
  <si>
    <t xml:space="preserve"> Repayment of Non-revolving term loan</t>
  </si>
  <si>
    <t>CASH FLOWS FROM OPERATING ACTIVITIES</t>
  </si>
  <si>
    <t>Audited</t>
  </si>
  <si>
    <t xml:space="preserve"> </t>
  </si>
  <si>
    <t>Non Current Assets</t>
  </si>
  <si>
    <t>Share</t>
  </si>
  <si>
    <t>Premium</t>
  </si>
  <si>
    <t>Unaudited</t>
  </si>
  <si>
    <t>as at</t>
  </si>
  <si>
    <t>ASSETS</t>
  </si>
  <si>
    <t>TOTAL ASSETS</t>
  </si>
  <si>
    <t>Total Equity</t>
  </si>
  <si>
    <t>Non-current liabilities</t>
  </si>
  <si>
    <t>Total Liabilities</t>
  </si>
  <si>
    <t>TOTAL EQUITY AND LIABILITIES</t>
  </si>
  <si>
    <t>EQUITY AND LIABILITIES</t>
  </si>
  <si>
    <t>Equity attributable to equity holders of the parent</t>
  </si>
  <si>
    <t>EPS - Basic  (Sen)</t>
  </si>
  <si>
    <t xml:space="preserve">   Redeemable Cumulative Convertible Secured Loan Stock (RCCSLS)</t>
  </si>
  <si>
    <t xml:space="preserve">   Redeemable Unsecured Loan Stock (RULS)</t>
  </si>
  <si>
    <t xml:space="preserve">   Borrowings</t>
  </si>
  <si>
    <t>RCCSLS</t>
  </si>
  <si>
    <t>Equity Component</t>
  </si>
  <si>
    <t>Interest</t>
  </si>
  <si>
    <t>Other Investment</t>
  </si>
  <si>
    <t>Attributable to :</t>
  </si>
  <si>
    <t xml:space="preserve">  Equity holders of the Company</t>
  </si>
  <si>
    <t xml:space="preserve">  Redeemable Unsecured Loan Stock (RULS)</t>
  </si>
  <si>
    <t>GLOBAL CARRIERS BHD</t>
  </si>
  <si>
    <t xml:space="preserve">   Net assets per share attributable to ordinary equity holders (RM)</t>
  </si>
  <si>
    <t>Property, plant &amp; equipment written off</t>
  </si>
  <si>
    <t>Exceptional item</t>
  </si>
  <si>
    <t xml:space="preserve">  Property, plant &amp; equipment written off</t>
  </si>
  <si>
    <t>Interest expense</t>
  </si>
  <si>
    <t xml:space="preserve">  Inventories</t>
  </si>
  <si>
    <t xml:space="preserve">  Payables</t>
  </si>
  <si>
    <t xml:space="preserve">  Receivables</t>
  </si>
  <si>
    <t xml:space="preserve"> Interest paid</t>
  </si>
  <si>
    <t xml:space="preserve"> Repayment of term loan</t>
  </si>
  <si>
    <t xml:space="preserve"> Repayment of RCCSLS</t>
  </si>
  <si>
    <t>Bank overdraft</t>
  </si>
  <si>
    <t>Fixed deposits with licence banks</t>
  </si>
  <si>
    <t>Interest income</t>
  </si>
  <si>
    <t xml:space="preserve"> Interest received</t>
  </si>
  <si>
    <t xml:space="preserve">  Other Receivables</t>
  </si>
  <si>
    <t xml:space="preserve">  Trade Payables</t>
  </si>
  <si>
    <t xml:space="preserve">  Other payables &amp; accruals</t>
  </si>
  <si>
    <t>Profit/(Loss) after taxation for the Quarter / Period</t>
  </si>
  <si>
    <t>Profit/(Loss) before taxation</t>
  </si>
  <si>
    <t>Profit/(Loss) before tax</t>
  </si>
  <si>
    <t xml:space="preserve">  Gain on revaluation of investment property</t>
  </si>
  <si>
    <t>Condensed Consolidated Statements Of Financial Position</t>
  </si>
  <si>
    <t>Condensed Consolidated Statements Of Comprehensive Income</t>
  </si>
  <si>
    <t xml:space="preserve">Condensed Consolidated Statements of Cash Flow </t>
  </si>
  <si>
    <t>Cumulative (Loss)/Profit for the Period</t>
  </si>
  <si>
    <t xml:space="preserve">  Tax recoverable</t>
  </si>
  <si>
    <t xml:space="preserve">  Borrowings</t>
  </si>
  <si>
    <t>Provision for doubtful debt no longer required</t>
  </si>
  <si>
    <t xml:space="preserve">   Non-controlling Interest</t>
  </si>
  <si>
    <t xml:space="preserve">  Non-controlling Interest</t>
  </si>
  <si>
    <t>Non-controlling</t>
  </si>
  <si>
    <t xml:space="preserve">  Provision for doubtful debt no longer required</t>
  </si>
  <si>
    <t>As at 1 January 2013</t>
  </si>
  <si>
    <t xml:space="preserve">   Deferred tax liability</t>
  </si>
  <si>
    <t xml:space="preserve"> RULS Redemption</t>
  </si>
  <si>
    <t xml:space="preserve">  Loss on disposal of property, plant &amp; equipment</t>
  </si>
  <si>
    <t xml:space="preserve">  Impairment loss on vessels</t>
  </si>
  <si>
    <t xml:space="preserve"> 31 December 2013</t>
  </si>
  <si>
    <t>Fair value adjustment of investment property</t>
  </si>
  <si>
    <t>Impairment loss on trade receivable</t>
  </si>
  <si>
    <t>Impairment loss on other investment</t>
  </si>
  <si>
    <t>Reversal of impairment loss on other receivables</t>
  </si>
  <si>
    <t xml:space="preserve"> Placement of fixed deposit pledge</t>
  </si>
  <si>
    <t xml:space="preserve"> Uplift of fixed deposits</t>
  </si>
  <si>
    <t>Less: Fixed deposit pledged to licensed bank</t>
  </si>
  <si>
    <t xml:space="preserve"> Bad debts written off</t>
  </si>
  <si>
    <t xml:space="preserve">  Tax payable</t>
  </si>
  <si>
    <t>As at 1 January 2014</t>
  </si>
  <si>
    <t>This quarterly financial report must be read in conjunction with the 2013 Audited Financial Statements.</t>
  </si>
  <si>
    <t>Gain on revaluation of investment property</t>
  </si>
  <si>
    <t xml:space="preserve"> Loss on disposal of subsidaries</t>
  </si>
  <si>
    <t>(Gain)/Loss on sale of property, plant &amp; equipment</t>
  </si>
  <si>
    <t xml:space="preserve">  Net cash outflow on disposal of investment in subsidaries</t>
  </si>
  <si>
    <t xml:space="preserve">  Trade receivables</t>
  </si>
  <si>
    <t>Profit/(Loss) from Operations</t>
  </si>
  <si>
    <t>Impairment loss on Property,plant &amp; equipment</t>
  </si>
  <si>
    <t xml:space="preserve">  Gain/(Loss) on disposal of subsidaries</t>
  </si>
  <si>
    <t>Net cash flows from investing activities</t>
  </si>
  <si>
    <t xml:space="preserve"> 30 September 2014</t>
  </si>
  <si>
    <t>for the quarter ended  30 September 2014</t>
  </si>
  <si>
    <t>Period up to 30 September 2013</t>
  </si>
  <si>
    <t>As at 30 September 2013</t>
  </si>
  <si>
    <t>up to 30 September 2014</t>
  </si>
  <si>
    <t>As at 30 September 2014</t>
  </si>
  <si>
    <t>Net cash flows from financing activities</t>
  </si>
  <si>
    <t xml:space="preserve">  Redeemable Cumulative Convertible Secured Loan Stock (RCCSLS)</t>
  </si>
  <si>
    <t>9-month</t>
  </si>
  <si>
    <t>Cumulative 9-month Period</t>
  </si>
</sst>
</file>

<file path=xl/styles.xml><?xml version="1.0" encoding="utf-8"?>
<styleSheet xmlns="http://schemas.openxmlformats.org/spreadsheetml/2006/main">
  <numFmts count="5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&quot;#,##0_);\(&quot;R&quot;#,##0\)"/>
    <numFmt numFmtId="171" formatCode="&quot;R&quot;#,##0_);[Red]\(&quot;R&quot;#,##0\)"/>
    <numFmt numFmtId="172" formatCode="&quot;R&quot;#,##0.00_);\(&quot;R&quot;#,##0.00\)"/>
    <numFmt numFmtId="173" formatCode="&quot;R&quot;#,##0.00_);[Red]\(&quot;R&quot;#,##0.00\)"/>
    <numFmt numFmtId="174" formatCode="_(&quot;R&quot;* #,##0_);_(&quot;R&quot;* \(#,##0\);_(&quot;R&quot;* &quot;-&quot;_);_(@_)"/>
    <numFmt numFmtId="175" formatCode="_(&quot;R&quot;* #,##0.00_);_(&quot;R&quot;* \(#,##0.00\);_(&quot;R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_(* #,##0.0_);_(* \(#,##0.0\);_(* &quot;-&quot;?_);_(@_)"/>
    <numFmt numFmtId="195" formatCode="0.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"/>
    <numFmt numFmtId="202" formatCode="0_);[Red]\(0\)"/>
    <numFmt numFmtId="203" formatCode="0.0_);[Red]\(0.0\)"/>
    <numFmt numFmtId="204" formatCode="0.00_);[Red]\(0.00\)"/>
    <numFmt numFmtId="205" formatCode="[$-409]dddd\,\ mmmm\ dd\,\ yyyy"/>
    <numFmt numFmtId="206" formatCode="0_);\(0\)"/>
    <numFmt numFmtId="207" formatCode="0.0_);\(0.0\)"/>
    <numFmt numFmtId="208" formatCode="0.00_);\(0.00\)"/>
  </numFmts>
  <fonts count="4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91" fontId="2" fillId="0" borderId="0" xfId="42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 horizontal="left"/>
    </xf>
    <xf numFmtId="191" fontId="2" fillId="0" borderId="10" xfId="42" applyNumberFormat="1" applyFont="1" applyBorder="1" applyAlignment="1">
      <alignment/>
    </xf>
    <xf numFmtId="191" fontId="1" fillId="0" borderId="0" xfId="42" applyNumberFormat="1" applyFont="1" applyAlignment="1">
      <alignment/>
    </xf>
    <xf numFmtId="191" fontId="3" fillId="0" borderId="0" xfId="42" applyNumberFormat="1" applyFont="1" applyAlignment="1">
      <alignment/>
    </xf>
    <xf numFmtId="191" fontId="2" fillId="0" borderId="0" xfId="42" applyNumberFormat="1" applyFont="1" applyBorder="1" applyAlignment="1">
      <alignment/>
    </xf>
    <xf numFmtId="191" fontId="2" fillId="0" borderId="11" xfId="42" applyNumberFormat="1" applyFont="1" applyBorder="1" applyAlignment="1">
      <alignment/>
    </xf>
    <xf numFmtId="43" fontId="2" fillId="0" borderId="0" xfId="42" applyFont="1" applyAlignment="1">
      <alignment/>
    </xf>
    <xf numFmtId="15" fontId="1" fillId="0" borderId="0" xfId="0" applyNumberFormat="1" applyFont="1" applyAlignment="1">
      <alignment horizontal="center"/>
    </xf>
    <xf numFmtId="191" fontId="2" fillId="0" borderId="10" xfId="0" applyNumberFormat="1" applyFont="1" applyBorder="1" applyAlignment="1">
      <alignment/>
    </xf>
    <xf numFmtId="41" fontId="2" fillId="0" borderId="0" xfId="43" applyFont="1" applyAlignment="1">
      <alignment/>
    </xf>
    <xf numFmtId="0" fontId="2" fillId="0" borderId="0" xfId="0" applyFont="1" applyBorder="1" applyAlignment="1">
      <alignment/>
    </xf>
    <xf numFmtId="191" fontId="2" fillId="0" borderId="0" xfId="0" applyNumberFormat="1" applyFont="1" applyBorder="1" applyAlignment="1">
      <alignment/>
    </xf>
    <xf numFmtId="43" fontId="1" fillId="0" borderId="0" xfId="42" applyFont="1" applyAlignment="1">
      <alignment/>
    </xf>
    <xf numFmtId="43" fontId="1" fillId="0" borderId="0" xfId="42" applyFont="1" applyAlignment="1">
      <alignment horizontal="left"/>
    </xf>
    <xf numFmtId="41" fontId="2" fillId="0" borderId="0" xfId="0" applyNumberFormat="1" applyFont="1" applyAlignment="1">
      <alignment/>
    </xf>
    <xf numFmtId="0" fontId="8" fillId="0" borderId="0" xfId="0" applyFont="1" applyAlignment="1">
      <alignment/>
    </xf>
    <xf numFmtId="43" fontId="9" fillId="0" borderId="0" xfId="42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5" fontId="9" fillId="0" borderId="0" xfId="0" applyNumberFormat="1" applyFont="1" applyAlignment="1">
      <alignment horizontal="center"/>
    </xf>
    <xf numFmtId="43" fontId="8" fillId="0" borderId="0" xfId="42" applyFont="1" applyAlignment="1">
      <alignment/>
    </xf>
    <xf numFmtId="191" fontId="8" fillId="0" borderId="0" xfId="42" applyNumberFormat="1" applyFont="1" applyAlignment="1">
      <alignment/>
    </xf>
    <xf numFmtId="191" fontId="8" fillId="0" borderId="12" xfId="42" applyNumberFormat="1" applyFont="1" applyBorder="1" applyAlignment="1">
      <alignment/>
    </xf>
    <xf numFmtId="191" fontId="8" fillId="0" borderId="0" xfId="42" applyNumberFormat="1" applyFont="1" applyBorder="1" applyAlignment="1">
      <alignment/>
    </xf>
    <xf numFmtId="191" fontId="8" fillId="0" borderId="11" xfId="42" applyNumberFormat="1" applyFont="1" applyBorder="1" applyAlignment="1">
      <alignment/>
    </xf>
    <xf numFmtId="191" fontId="8" fillId="0" borderId="10" xfId="42" applyNumberFormat="1" applyFont="1" applyBorder="1" applyAlignment="1">
      <alignment/>
    </xf>
    <xf numFmtId="0" fontId="1" fillId="0" borderId="0" xfId="0" applyFont="1" applyAlignment="1">
      <alignment horizontal="left"/>
    </xf>
    <xf numFmtId="41" fontId="2" fillId="0" borderId="0" xfId="43" applyFont="1" applyBorder="1" applyAlignment="1">
      <alignment/>
    </xf>
    <xf numFmtId="15" fontId="2" fillId="0" borderId="0" xfId="0" applyNumberFormat="1" applyFont="1" applyAlignment="1">
      <alignment horizontal="left"/>
    </xf>
    <xf numFmtId="43" fontId="8" fillId="0" borderId="0" xfId="42" applyFont="1" applyBorder="1" applyAlignment="1">
      <alignment/>
    </xf>
    <xf numFmtId="191" fontId="8" fillId="0" borderId="0" xfId="0" applyNumberFormat="1" applyFont="1" applyBorder="1" applyAlignment="1">
      <alignment/>
    </xf>
    <xf numFmtId="191" fontId="9" fillId="0" borderId="0" xfId="42" applyNumberFormat="1" applyFont="1" applyAlignment="1">
      <alignment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/>
    </xf>
    <xf numFmtId="191" fontId="2" fillId="33" borderId="0" xfId="42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91" fontId="2" fillId="0" borderId="0" xfId="42" applyNumberFormat="1" applyFont="1" applyFill="1" applyAlignment="1">
      <alignment/>
    </xf>
    <xf numFmtId="191" fontId="2" fillId="0" borderId="12" xfId="42" applyNumberFormat="1" applyFont="1" applyFill="1" applyBorder="1" applyAlignment="1">
      <alignment/>
    </xf>
    <xf numFmtId="191" fontId="2" fillId="0" borderId="0" xfId="42" applyNumberFormat="1" applyFont="1" applyFill="1" applyBorder="1" applyAlignment="1">
      <alignment/>
    </xf>
    <xf numFmtId="191" fontId="2" fillId="0" borderId="13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42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5" fontId="9" fillId="0" borderId="0" xfId="0" applyNumberFormat="1" applyFont="1" applyFill="1" applyAlignment="1">
      <alignment horizontal="center"/>
    </xf>
    <xf numFmtId="191" fontId="8" fillId="0" borderId="0" xfId="42" applyNumberFormat="1" applyFont="1" applyFill="1" applyAlignment="1">
      <alignment/>
    </xf>
    <xf numFmtId="191" fontId="8" fillId="0" borderId="12" xfId="42" applyNumberFormat="1" applyFont="1" applyFill="1" applyBorder="1" applyAlignment="1">
      <alignment/>
    </xf>
    <xf numFmtId="191" fontId="8" fillId="0" borderId="0" xfId="42" applyNumberFormat="1" applyFont="1" applyFill="1" applyBorder="1" applyAlignment="1">
      <alignment/>
    </xf>
    <xf numFmtId="191" fontId="8" fillId="0" borderId="11" xfId="42" applyNumberFormat="1" applyFont="1" applyFill="1" applyBorder="1" applyAlignment="1">
      <alignment/>
    </xf>
    <xf numFmtId="191" fontId="8" fillId="0" borderId="10" xfId="42" applyNumberFormat="1" applyFont="1" applyFill="1" applyBorder="1" applyAlignment="1">
      <alignment/>
    </xf>
    <xf numFmtId="191" fontId="1" fillId="0" borderId="0" xfId="42" applyNumberFormat="1" applyFont="1" applyFill="1" applyAlignment="1">
      <alignment/>
    </xf>
    <xf numFmtId="191" fontId="1" fillId="0" borderId="0" xfId="42" applyNumberFormat="1" applyFont="1" applyFill="1" applyAlignment="1">
      <alignment horizontal="center"/>
    </xf>
    <xf numFmtId="191" fontId="2" fillId="0" borderId="11" xfId="42" applyNumberFormat="1" applyFont="1" applyFill="1" applyBorder="1" applyAlignment="1">
      <alignment/>
    </xf>
    <xf numFmtId="191" fontId="1" fillId="0" borderId="13" xfId="42" applyNumberFormat="1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191" fontId="2" fillId="0" borderId="10" xfId="42" applyNumberFormat="1" applyFont="1" applyFill="1" applyBorder="1" applyAlignment="1">
      <alignment/>
    </xf>
    <xf numFmtId="0" fontId="10" fillId="0" borderId="0" xfId="0" applyFont="1" applyFill="1" applyAlignment="1">
      <alignment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/>
    </xf>
    <xf numFmtId="43" fontId="2" fillId="34" borderId="0" xfId="42" applyNumberFormat="1" applyFont="1" applyFill="1" applyBorder="1" applyAlignment="1">
      <alignment/>
    </xf>
    <xf numFmtId="191" fontId="2" fillId="0" borderId="0" xfId="44" applyNumberFormat="1" applyFont="1" applyFill="1" applyAlignment="1">
      <alignment/>
    </xf>
    <xf numFmtId="0" fontId="7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omma 4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IP111"/>
  <sheetViews>
    <sheetView zoomScaleSheetLayoutView="100" zoomScalePageLayoutView="0" workbookViewId="0" topLeftCell="A1">
      <selection activeCell="F22" sqref="F1:K16384"/>
    </sheetView>
  </sheetViews>
  <sheetFormatPr defaultColWidth="9.140625" defaultRowHeight="12.75"/>
  <cols>
    <col min="1" max="1" width="1.57421875" style="4" customWidth="1"/>
    <col min="2" max="2" width="53.8515625" style="4" customWidth="1"/>
    <col min="3" max="3" width="19.00390625" style="41" customWidth="1"/>
    <col min="4" max="4" width="17.57421875" style="45" customWidth="1"/>
    <col min="5" max="5" width="10.421875" style="4" bestFit="1" customWidth="1"/>
    <col min="6" max="16384" width="9.140625" style="4" customWidth="1"/>
  </cols>
  <sheetData>
    <row r="1" ht="12.75">
      <c r="C1" s="45"/>
    </row>
    <row r="2" spans="2:3" ht="12.75">
      <c r="B2" s="9" t="s">
        <v>84</v>
      </c>
      <c r="C2" s="45"/>
    </row>
    <row r="3" spans="2:4" ht="12.75">
      <c r="B3" s="9" t="s">
        <v>107</v>
      </c>
      <c r="C3" s="60"/>
      <c r="D3" s="60"/>
    </row>
    <row r="4" spans="2:4" ht="12.75">
      <c r="B4" s="9"/>
      <c r="C4" s="60"/>
      <c r="D4" s="60"/>
    </row>
    <row r="5" spans="3:4" ht="12.75">
      <c r="C5" s="61" t="s">
        <v>63</v>
      </c>
      <c r="D5" s="61" t="s">
        <v>58</v>
      </c>
    </row>
    <row r="6" spans="3:4" ht="12.75">
      <c r="C6" s="61" t="s">
        <v>64</v>
      </c>
      <c r="D6" s="61" t="s">
        <v>42</v>
      </c>
    </row>
    <row r="7" spans="3:4" ht="12.75">
      <c r="C7" s="61" t="s">
        <v>144</v>
      </c>
      <c r="D7" s="61" t="s">
        <v>123</v>
      </c>
    </row>
    <row r="8" spans="3:4" ht="12.75">
      <c r="C8" s="61" t="s">
        <v>1</v>
      </c>
      <c r="D8" s="61" t="s">
        <v>1</v>
      </c>
    </row>
    <row r="9" spans="2:4" ht="15.75">
      <c r="B9" s="38" t="s">
        <v>65</v>
      </c>
      <c r="C9" s="61"/>
      <c r="D9" s="61"/>
    </row>
    <row r="10" spans="2:4" ht="12.75">
      <c r="B10" s="9" t="s">
        <v>60</v>
      </c>
      <c r="C10" s="61"/>
      <c r="D10" s="61"/>
    </row>
    <row r="11" spans="2:4" ht="12.75">
      <c r="B11" s="4" t="s">
        <v>28</v>
      </c>
      <c r="C11" s="45">
        <v>138594609</v>
      </c>
      <c r="D11" s="45">
        <f>139510919+11380000</f>
        <v>150890919</v>
      </c>
    </row>
    <row r="12" spans="2:4" ht="12.75">
      <c r="B12" s="4" t="s">
        <v>13</v>
      </c>
      <c r="C12" s="45">
        <v>0</v>
      </c>
      <c r="D12" s="45">
        <v>55000000</v>
      </c>
    </row>
    <row r="13" spans="2:4" ht="12.75">
      <c r="B13" s="4" t="s">
        <v>80</v>
      </c>
      <c r="C13" s="45">
        <v>0</v>
      </c>
      <c r="D13" s="45">
        <v>0</v>
      </c>
    </row>
    <row r="14" ht="12.75">
      <c r="C14" s="45"/>
    </row>
    <row r="15" spans="3:4" ht="12.75">
      <c r="C15" s="62">
        <f>SUM(C11:C14)</f>
        <v>138594609</v>
      </c>
      <c r="D15" s="62">
        <f>SUM(D11:D14)</f>
        <v>205890919</v>
      </c>
    </row>
    <row r="16" ht="12.75">
      <c r="C16" s="45"/>
    </row>
    <row r="17" spans="2:4" ht="12.75">
      <c r="B17" s="9" t="s">
        <v>14</v>
      </c>
      <c r="C17" s="47"/>
      <c r="D17" s="47"/>
    </row>
    <row r="18" spans="2:4" ht="12.75">
      <c r="B18" s="4" t="s">
        <v>17</v>
      </c>
      <c r="C18" s="47">
        <v>1001999</v>
      </c>
      <c r="D18" s="47">
        <v>1001999</v>
      </c>
    </row>
    <row r="19" spans="2:4" ht="12.75">
      <c r="B19" s="4" t="s">
        <v>139</v>
      </c>
      <c r="C19" s="47">
        <v>0</v>
      </c>
      <c r="D19" s="47">
        <v>8291431</v>
      </c>
    </row>
    <row r="20" spans="2:4" ht="12.75">
      <c r="B20" s="4" t="s">
        <v>100</v>
      </c>
      <c r="C20" s="47">
        <v>1719954</v>
      </c>
      <c r="D20" s="47">
        <v>11826807</v>
      </c>
    </row>
    <row r="21" spans="2:4" ht="12.75">
      <c r="B21" s="4" t="s">
        <v>111</v>
      </c>
      <c r="C21" s="47">
        <v>8000</v>
      </c>
      <c r="D21" s="47">
        <v>44458</v>
      </c>
    </row>
    <row r="22" spans="2:4" ht="12.75">
      <c r="B22" s="4" t="s">
        <v>16</v>
      </c>
      <c r="C22" s="47">
        <v>0</v>
      </c>
      <c r="D22" s="47">
        <v>780390</v>
      </c>
    </row>
    <row r="23" spans="2:4" ht="12.75">
      <c r="B23" s="4" t="s">
        <v>15</v>
      </c>
      <c r="C23" s="46">
        <v>6667855</v>
      </c>
      <c r="D23" s="46">
        <v>5929347</v>
      </c>
    </row>
    <row r="24" spans="3:4" ht="12.75">
      <c r="C24" s="62">
        <f>SUM(C18:C23)</f>
        <v>9397808</v>
      </c>
      <c r="D24" s="62">
        <f>SUM(D18:D23)</f>
        <v>27874432</v>
      </c>
    </row>
    <row r="25" spans="3:4" ht="12.75">
      <c r="C25" s="47"/>
      <c r="D25" s="47"/>
    </row>
    <row r="26" spans="3:4" ht="19.5" customHeight="1">
      <c r="C26" s="47"/>
      <c r="D26" s="47"/>
    </row>
    <row r="27" spans="2:4" ht="15" customHeight="1" thickBot="1">
      <c r="B27" s="9" t="s">
        <v>66</v>
      </c>
      <c r="C27" s="63">
        <f>C15+C24</f>
        <v>147992417</v>
      </c>
      <c r="D27" s="63">
        <f>D15+D24</f>
        <v>233765351</v>
      </c>
    </row>
    <row r="28" spans="3:4" ht="13.5" thickTop="1">
      <c r="C28" s="47"/>
      <c r="D28" s="47"/>
    </row>
    <row r="29" spans="2:3" ht="15.75">
      <c r="B29" s="38" t="s">
        <v>71</v>
      </c>
      <c r="C29" s="45"/>
    </row>
    <row r="30" spans="2:3" ht="12.75">
      <c r="B30" s="9" t="s">
        <v>72</v>
      </c>
      <c r="C30" s="45"/>
    </row>
    <row r="31" spans="2:4" ht="12.75">
      <c r="B31" s="4" t="s">
        <v>19</v>
      </c>
      <c r="C31" s="45">
        <v>83723505</v>
      </c>
      <c r="D31" s="45">
        <v>83723505</v>
      </c>
    </row>
    <row r="32" spans="2:4" ht="12.75">
      <c r="B32" s="4" t="s">
        <v>74</v>
      </c>
      <c r="C32" s="46">
        <v>241412</v>
      </c>
      <c r="D32" s="46">
        <v>241412</v>
      </c>
    </row>
    <row r="33" spans="3:4" ht="12.75">
      <c r="C33" s="45">
        <f>SUM(C31:C32)</f>
        <v>83964917</v>
      </c>
      <c r="D33" s="45">
        <f>SUM(D31:D32)</f>
        <v>83964917</v>
      </c>
    </row>
    <row r="34" spans="2:4" ht="12.75">
      <c r="B34" s="4" t="s">
        <v>20</v>
      </c>
      <c r="C34" s="45">
        <v>5379421</v>
      </c>
      <c r="D34" s="45">
        <v>5379421</v>
      </c>
    </row>
    <row r="35" spans="2:4" ht="12.75">
      <c r="B35" s="4" t="s">
        <v>21</v>
      </c>
      <c r="C35" s="46">
        <f>'Equity '!F28</f>
        <v>-311917996</v>
      </c>
      <c r="D35" s="46">
        <v>-130803703</v>
      </c>
    </row>
    <row r="36" spans="3:4" ht="12.75">
      <c r="C36" s="45">
        <f>SUM(C33:C35)</f>
        <v>-222573658</v>
      </c>
      <c r="D36" s="45">
        <f>SUM(D33:D35)</f>
        <v>-41459365</v>
      </c>
    </row>
    <row r="37" spans="2:4" ht="12.75">
      <c r="B37" s="4" t="s">
        <v>114</v>
      </c>
      <c r="C37" s="46">
        <v>17838298</v>
      </c>
      <c r="D37" s="46">
        <v>19687758</v>
      </c>
    </row>
    <row r="38" spans="2:4" ht="12.75">
      <c r="B38" s="9" t="s">
        <v>67</v>
      </c>
      <c r="C38" s="62">
        <f>SUM(C36:C37)</f>
        <v>-204735360</v>
      </c>
      <c r="D38" s="62">
        <f>SUM(D36:D37)</f>
        <v>-21771607</v>
      </c>
    </row>
    <row r="39" spans="2:4" ht="12.75">
      <c r="B39" s="9"/>
      <c r="C39" s="47"/>
      <c r="D39" s="47"/>
    </row>
    <row r="40" ht="12.75">
      <c r="C40" s="45"/>
    </row>
    <row r="41" spans="2:3" ht="12.75">
      <c r="B41" s="9" t="s">
        <v>68</v>
      </c>
      <c r="C41" s="45"/>
    </row>
    <row r="42" spans="2:4" ht="12.75">
      <c r="B42" s="4" t="s">
        <v>75</v>
      </c>
      <c r="C42" s="45">
        <v>0</v>
      </c>
      <c r="D42" s="45">
        <v>0</v>
      </c>
    </row>
    <row r="43" spans="2:4" ht="12.75">
      <c r="B43" s="4" t="s">
        <v>76</v>
      </c>
      <c r="C43" s="45">
        <v>49084266</v>
      </c>
      <c r="D43" s="45">
        <v>57541327</v>
      </c>
    </row>
    <row r="44" spans="2:4" ht="12.75">
      <c r="B44" s="4" t="s">
        <v>119</v>
      </c>
      <c r="C44" s="45">
        <v>2092599</v>
      </c>
      <c r="D44" s="45">
        <v>2093599</v>
      </c>
    </row>
    <row r="45" spans="3:250" ht="14.25" customHeight="1">
      <c r="C45" s="62">
        <f>SUM(C41:C44)</f>
        <v>51176865</v>
      </c>
      <c r="D45" s="62">
        <f>SUM(D41:D44)</f>
        <v>59634926</v>
      </c>
      <c r="IP45" s="4">
        <f>SUM(A45:IO45)</f>
        <v>110811791</v>
      </c>
    </row>
    <row r="46" spans="3:4" ht="13.5" customHeight="1">
      <c r="C46" s="47"/>
      <c r="D46" s="47"/>
    </row>
    <row r="47" spans="2:4" ht="12.75">
      <c r="B47" s="9" t="s">
        <v>18</v>
      </c>
      <c r="C47" s="47"/>
      <c r="D47" s="47"/>
    </row>
    <row r="48" spans="2:4" ht="12.75">
      <c r="B48" s="4" t="s">
        <v>101</v>
      </c>
      <c r="C48" s="4">
        <v>10775666</v>
      </c>
      <c r="D48" s="47">
        <v>11526825</v>
      </c>
    </row>
    <row r="49" spans="2:4" ht="12.75">
      <c r="B49" s="4" t="s">
        <v>102</v>
      </c>
      <c r="C49" s="47">
        <f>198951891-40</f>
        <v>198951851</v>
      </c>
      <c r="D49" s="47">
        <v>70401598</v>
      </c>
    </row>
    <row r="50" spans="2:4" ht="12.75">
      <c r="B50" s="4" t="s">
        <v>151</v>
      </c>
      <c r="C50" s="47">
        <v>5340460</v>
      </c>
      <c r="D50" s="47">
        <v>5340460</v>
      </c>
    </row>
    <row r="51" spans="2:4" ht="12.75">
      <c r="B51" s="4" t="s">
        <v>83</v>
      </c>
      <c r="C51" s="47">
        <f>27041363</f>
        <v>27041363</v>
      </c>
      <c r="D51" s="47">
        <v>27041363</v>
      </c>
    </row>
    <row r="52" spans="2:4" ht="12.75">
      <c r="B52" s="4" t="s">
        <v>112</v>
      </c>
      <c r="C52" s="47">
        <f>41276082+18025490</f>
        <v>59301572</v>
      </c>
      <c r="D52" s="47">
        <v>81178748</v>
      </c>
    </row>
    <row r="53" spans="2:4" ht="12.75">
      <c r="B53" s="4" t="s">
        <v>132</v>
      </c>
      <c r="C53" s="47">
        <v>140000</v>
      </c>
      <c r="D53" s="47">
        <v>413038</v>
      </c>
    </row>
    <row r="54" spans="3:4" ht="12.75">
      <c r="C54" s="62">
        <f>SUM(C48:C53)</f>
        <v>301550912</v>
      </c>
      <c r="D54" s="62">
        <f>SUM(D48:D53)</f>
        <v>195902032</v>
      </c>
    </row>
    <row r="55" spans="3:4" ht="12.75">
      <c r="C55" s="47"/>
      <c r="D55" s="47"/>
    </row>
    <row r="56" spans="2:4" ht="12.75">
      <c r="B56" s="9" t="s">
        <v>69</v>
      </c>
      <c r="C56" s="62">
        <f>C45+C54</f>
        <v>352727777</v>
      </c>
      <c r="D56" s="62">
        <f>D45+D54</f>
        <v>255536958</v>
      </c>
    </row>
    <row r="57" ht="12.75">
      <c r="C57" s="45"/>
    </row>
    <row r="58" spans="2:4" ht="13.5" thickBot="1">
      <c r="B58" s="9" t="s">
        <v>70</v>
      </c>
      <c r="C58" s="63">
        <f>C38+C56</f>
        <v>147992417</v>
      </c>
      <c r="D58" s="63">
        <f>D38+D56</f>
        <v>233765351</v>
      </c>
    </row>
    <row r="59" ht="13.5" thickTop="1">
      <c r="C59" s="45"/>
    </row>
    <row r="60" spans="3:4" ht="12.75" customHeight="1">
      <c r="C60" s="47"/>
      <c r="D60" s="47"/>
    </row>
    <row r="61" spans="2:4" ht="14.25" customHeight="1">
      <c r="B61" s="9" t="s">
        <v>85</v>
      </c>
      <c r="C61" s="69">
        <f>C36/167447010</f>
        <v>-1.3292184673826066</v>
      </c>
      <c r="D61" s="69">
        <f>D36/167447010</f>
        <v>-0.24759692633508357</v>
      </c>
    </row>
    <row r="62" spans="2:4" ht="14.25" customHeight="1">
      <c r="B62" s="9"/>
      <c r="C62" s="64"/>
      <c r="D62" s="64"/>
    </row>
    <row r="63" spans="2:4" ht="14.25" customHeight="1">
      <c r="B63" s="9"/>
      <c r="C63" s="64"/>
      <c r="D63" s="64"/>
    </row>
    <row r="64" spans="2:4" ht="14.25" customHeight="1">
      <c r="B64" s="10" t="s">
        <v>134</v>
      </c>
      <c r="C64" s="64"/>
      <c r="D64" s="64"/>
    </row>
    <row r="65" spans="2:4" ht="14.25" customHeight="1">
      <c r="B65" s="9"/>
      <c r="C65" s="64"/>
      <c r="D65" s="64"/>
    </row>
    <row r="66" spans="2:4" ht="14.25" customHeight="1">
      <c r="B66" s="10"/>
      <c r="C66" s="64"/>
      <c r="D66" s="64"/>
    </row>
    <row r="67" spans="2:4" ht="14.25" customHeight="1">
      <c r="B67" s="10"/>
      <c r="C67" s="64"/>
      <c r="D67" s="64"/>
    </row>
    <row r="68" spans="2:4" ht="14.25" customHeight="1">
      <c r="B68" s="10"/>
      <c r="C68" s="64"/>
      <c r="D68" s="64"/>
    </row>
    <row r="69" spans="2:4" ht="14.25" customHeight="1">
      <c r="B69" s="9"/>
      <c r="C69" s="64"/>
      <c r="D69" s="64"/>
    </row>
    <row r="70" spans="2:3" ht="12.75">
      <c r="B70" s="10"/>
      <c r="C70" s="45" t="s">
        <v>59</v>
      </c>
    </row>
    <row r="71" spans="2:3" ht="12.75">
      <c r="B71" s="10"/>
      <c r="C71" s="45"/>
    </row>
    <row r="72" ht="12.75">
      <c r="C72" s="45"/>
    </row>
    <row r="73" spans="3:4" ht="12.75">
      <c r="C73" s="45">
        <f>C27-C58</f>
        <v>0</v>
      </c>
      <c r="D73" s="45">
        <f>D27-D58</f>
        <v>0</v>
      </c>
    </row>
    <row r="74" ht="12.75">
      <c r="C74" s="45"/>
    </row>
    <row r="75" ht="12.75">
      <c r="C75" s="45"/>
    </row>
    <row r="76" ht="12.75">
      <c r="C76" s="45"/>
    </row>
    <row r="77" ht="12.75">
      <c r="C77" s="45"/>
    </row>
    <row r="78" ht="12.75">
      <c r="C78" s="45"/>
    </row>
    <row r="79" ht="12.75">
      <c r="C79" s="45"/>
    </row>
    <row r="80" ht="12.75">
      <c r="C80" s="45"/>
    </row>
    <row r="81" ht="12.75">
      <c r="C81" s="45"/>
    </row>
    <row r="82" ht="12.75">
      <c r="C82" s="45"/>
    </row>
    <row r="83" ht="12.75">
      <c r="C83" s="45"/>
    </row>
    <row r="84" ht="12.75">
      <c r="C84" s="45"/>
    </row>
    <row r="85" ht="12.75">
      <c r="C85" s="45"/>
    </row>
    <row r="86" ht="12.75">
      <c r="C86" s="45"/>
    </row>
    <row r="87" ht="12.75">
      <c r="C87" s="45"/>
    </row>
    <row r="88" ht="12.75">
      <c r="C88" s="45"/>
    </row>
    <row r="89" ht="12.75">
      <c r="C89" s="45"/>
    </row>
    <row r="90" ht="12.75">
      <c r="C90" s="45"/>
    </row>
    <row r="91" ht="12.75">
      <c r="C91" s="45"/>
    </row>
    <row r="92" ht="12.75">
      <c r="C92" s="45"/>
    </row>
    <row r="93" ht="12.75">
      <c r="C93" s="45"/>
    </row>
    <row r="94" ht="12.75">
      <c r="C94" s="45"/>
    </row>
    <row r="95" ht="12.75">
      <c r="C95" s="45"/>
    </row>
    <row r="96" ht="12.75">
      <c r="C96" s="45"/>
    </row>
    <row r="97" ht="12.75">
      <c r="C97" s="45"/>
    </row>
    <row r="98" ht="12.75">
      <c r="C98" s="45"/>
    </row>
    <row r="99" ht="12.75">
      <c r="C99" s="45"/>
    </row>
    <row r="100" ht="12.75">
      <c r="C100" s="45"/>
    </row>
    <row r="101" ht="12.75">
      <c r="C101" s="45"/>
    </row>
    <row r="102" ht="12.75">
      <c r="C102" s="45"/>
    </row>
    <row r="103" ht="12.75">
      <c r="C103" s="45"/>
    </row>
    <row r="104" ht="12.75">
      <c r="C104" s="45"/>
    </row>
    <row r="105" ht="12.75">
      <c r="C105" s="45"/>
    </row>
    <row r="106" ht="12.75">
      <c r="C106" s="45"/>
    </row>
    <row r="107" ht="12.75">
      <c r="C107" s="45"/>
    </row>
    <row r="108" ht="12.75">
      <c r="C108" s="45"/>
    </row>
    <row r="109" ht="12.75">
      <c r="C109" s="45"/>
    </row>
    <row r="110" ht="12.75">
      <c r="C110" s="45"/>
    </row>
    <row r="111" ht="12.75">
      <c r="C111" s="45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H69"/>
  <sheetViews>
    <sheetView zoomScaleSheetLayoutView="100" zoomScalePageLayoutView="0" workbookViewId="0" topLeftCell="A10">
      <selection activeCell="L18" sqref="L17:L18"/>
    </sheetView>
  </sheetViews>
  <sheetFormatPr defaultColWidth="9.140625" defaultRowHeight="12.75" outlineLevelCol="1"/>
  <cols>
    <col min="1" max="1" width="8.00390625" style="44" customWidth="1"/>
    <col min="2" max="2" width="42.8515625" style="44" customWidth="1"/>
    <col min="3" max="3" width="16.421875" style="44" customWidth="1"/>
    <col min="4" max="4" width="14.7109375" style="44" customWidth="1"/>
    <col min="5" max="5" width="15.421875" style="44" customWidth="1"/>
    <col min="6" max="6" width="14.28125" style="44" customWidth="1"/>
    <col min="7" max="7" width="13.140625" style="44" hidden="1" customWidth="1" outlineLevel="1"/>
    <col min="8" max="8" width="13.57421875" style="44" hidden="1" customWidth="1" outlineLevel="1"/>
    <col min="9" max="9" width="13.140625" style="44" customWidth="1" collapsed="1"/>
    <col min="10" max="16384" width="9.140625" style="44" customWidth="1"/>
  </cols>
  <sheetData>
    <row r="2" spans="2:6" ht="12.75">
      <c r="B2" s="42" t="s">
        <v>84</v>
      </c>
      <c r="C2" s="42"/>
      <c r="D2" s="42"/>
      <c r="E2" s="42"/>
      <c r="F2" s="42"/>
    </row>
    <row r="3" spans="2:6" ht="12.75">
      <c r="B3" s="42" t="s">
        <v>108</v>
      </c>
      <c r="C3" s="66"/>
      <c r="D3" s="42"/>
      <c r="E3" s="66"/>
      <c r="F3" s="42"/>
    </row>
    <row r="4" spans="2:6" ht="12.75">
      <c r="B4" s="42"/>
      <c r="C4" s="42"/>
      <c r="D4" s="42"/>
      <c r="E4" s="42"/>
      <c r="F4" s="42"/>
    </row>
    <row r="5" spans="2:8" ht="12.75">
      <c r="B5" s="42"/>
      <c r="C5" s="71" t="s">
        <v>46</v>
      </c>
      <c r="D5" s="71"/>
      <c r="E5" s="71" t="s">
        <v>47</v>
      </c>
      <c r="F5" s="71"/>
      <c r="G5" s="43" t="s">
        <v>6</v>
      </c>
      <c r="H5" s="43" t="s">
        <v>6</v>
      </c>
    </row>
    <row r="6" spans="3:8" ht="12.75">
      <c r="C6" s="43"/>
      <c r="D6" s="43" t="s">
        <v>45</v>
      </c>
      <c r="E6" s="43"/>
      <c r="F6" s="43" t="s">
        <v>45</v>
      </c>
      <c r="G6" s="43" t="s">
        <v>31</v>
      </c>
      <c r="H6" s="43" t="s">
        <v>31</v>
      </c>
    </row>
    <row r="7" spans="3:8" ht="12.75">
      <c r="C7" s="43" t="s">
        <v>44</v>
      </c>
      <c r="D7" s="43" t="s">
        <v>30</v>
      </c>
      <c r="E7" s="43" t="s">
        <v>152</v>
      </c>
      <c r="F7" s="43" t="s">
        <v>30</v>
      </c>
      <c r="G7" s="43" t="s">
        <v>30</v>
      </c>
      <c r="H7" s="43" t="s">
        <v>7</v>
      </c>
    </row>
    <row r="8" spans="3:8" ht="12.75">
      <c r="C8" s="43" t="s">
        <v>12</v>
      </c>
      <c r="D8" s="43" t="s">
        <v>12</v>
      </c>
      <c r="E8" s="43" t="s">
        <v>35</v>
      </c>
      <c r="F8" s="43" t="s">
        <v>35</v>
      </c>
      <c r="G8" s="43" t="s">
        <v>12</v>
      </c>
      <c r="H8" s="43" t="s">
        <v>35</v>
      </c>
    </row>
    <row r="9" spans="3:8" ht="12.75">
      <c r="C9" s="67">
        <v>41912</v>
      </c>
      <c r="D9" s="67">
        <v>41547</v>
      </c>
      <c r="E9" s="67">
        <f>+C9</f>
        <v>41912</v>
      </c>
      <c r="F9" s="67">
        <f>+D9</f>
        <v>41547</v>
      </c>
      <c r="G9" s="67" t="s">
        <v>43</v>
      </c>
      <c r="H9" s="67" t="s">
        <v>43</v>
      </c>
    </row>
    <row r="10" ht="12.75">
      <c r="G10" s="43"/>
    </row>
    <row r="11" spans="3:8" ht="12.75">
      <c r="C11" s="43" t="s">
        <v>1</v>
      </c>
      <c r="D11" s="43" t="s">
        <v>1</v>
      </c>
      <c r="E11" s="43" t="s">
        <v>1</v>
      </c>
      <c r="F11" s="43" t="s">
        <v>1</v>
      </c>
      <c r="G11" s="43" t="s">
        <v>1</v>
      </c>
      <c r="H11" s="43" t="s">
        <v>1</v>
      </c>
    </row>
    <row r="12" spans="7:8" ht="12.75">
      <c r="G12" s="45"/>
      <c r="H12" s="45"/>
    </row>
    <row r="13" spans="2:8" ht="12.75">
      <c r="B13" s="44" t="s">
        <v>8</v>
      </c>
      <c r="C13" s="45">
        <f>E13-17376472</f>
        <v>7964075</v>
      </c>
      <c r="D13" s="45">
        <v>10647871</v>
      </c>
      <c r="E13" s="45">
        <v>25340547</v>
      </c>
      <c r="F13" s="45">
        <v>20392903</v>
      </c>
      <c r="G13" s="45">
        <v>24993124</v>
      </c>
      <c r="H13" s="45">
        <v>61239764</v>
      </c>
    </row>
    <row r="14" spans="3:8" ht="12.75">
      <c r="C14" s="45"/>
      <c r="D14" s="45"/>
      <c r="E14" s="45"/>
      <c r="F14" s="45"/>
      <c r="G14" s="45"/>
      <c r="H14" s="45"/>
    </row>
    <row r="15" spans="2:8" ht="13.5" customHeight="1">
      <c r="B15" s="44" t="s">
        <v>9</v>
      </c>
      <c r="C15" s="45">
        <f>E15+17221281</f>
        <v>-10277519</v>
      </c>
      <c r="D15" s="45">
        <v>-16243390</v>
      </c>
      <c r="E15" s="45">
        <f>-27498800</f>
        <v>-27498800</v>
      </c>
      <c r="F15" s="45">
        <v>-33124526</v>
      </c>
      <c r="G15" s="45">
        <v>-26211311</v>
      </c>
      <c r="H15" s="45">
        <v>-70820011</v>
      </c>
    </row>
    <row r="16" spans="3:8" ht="12.75">
      <c r="C16" s="45"/>
      <c r="D16" s="45"/>
      <c r="E16" s="45"/>
      <c r="F16" s="45"/>
      <c r="G16" s="45"/>
      <c r="H16" s="45"/>
    </row>
    <row r="17" spans="2:8" ht="12.75">
      <c r="B17" s="44" t="s">
        <v>51</v>
      </c>
      <c r="C17" s="46">
        <v>0</v>
      </c>
      <c r="D17" s="46">
        <v>191090</v>
      </c>
      <c r="E17" s="46">
        <v>0</v>
      </c>
      <c r="F17" s="46">
        <v>1525498</v>
      </c>
      <c r="G17" s="45">
        <v>0</v>
      </c>
      <c r="H17" s="45">
        <v>0</v>
      </c>
    </row>
    <row r="18" spans="3:8" ht="12.75">
      <c r="C18" s="45"/>
      <c r="D18" s="45"/>
      <c r="E18" s="45"/>
      <c r="F18" s="45"/>
      <c r="G18" s="45"/>
      <c r="H18" s="45"/>
    </row>
    <row r="19" spans="2:8" ht="12.75">
      <c r="B19" s="44" t="s">
        <v>140</v>
      </c>
      <c r="C19" s="45">
        <f>SUM(C13:C17)</f>
        <v>-2313444</v>
      </c>
      <c r="D19" s="45">
        <f>SUM(D13:D17)</f>
        <v>-5404429</v>
      </c>
      <c r="E19" s="45">
        <f>SUM(E13:E17)</f>
        <v>-2158253</v>
      </c>
      <c r="F19" s="45">
        <f>SUM(F13:F17)</f>
        <v>-11206125</v>
      </c>
      <c r="G19" s="45">
        <f>SUM(G13:G18)</f>
        <v>-1218187</v>
      </c>
      <c r="H19" s="45">
        <f>SUM(H13:H17)</f>
        <v>-9580247</v>
      </c>
    </row>
    <row r="20" spans="3:8" ht="12.75">
      <c r="C20" s="45"/>
      <c r="D20" s="45"/>
      <c r="E20" s="45"/>
      <c r="F20" s="45"/>
      <c r="G20" s="45"/>
      <c r="H20" s="45"/>
    </row>
    <row r="21" spans="2:8" ht="12.75">
      <c r="B21" s="44" t="s">
        <v>27</v>
      </c>
      <c r="C21" s="45">
        <f>E21+5058893</f>
        <v>-2636916</v>
      </c>
      <c r="D21" s="45">
        <v>-3026276</v>
      </c>
      <c r="E21" s="45">
        <v>-7695809</v>
      </c>
      <c r="F21" s="45">
        <v>-9176539</v>
      </c>
      <c r="G21" s="45">
        <v>-10549614</v>
      </c>
      <c r="H21" s="45">
        <v>-32957270</v>
      </c>
    </row>
    <row r="22" spans="3:8" ht="12.75">
      <c r="C22" s="45"/>
      <c r="D22" s="45"/>
      <c r="E22" s="45"/>
      <c r="F22" s="45"/>
      <c r="G22" s="45"/>
      <c r="H22" s="45"/>
    </row>
    <row r="23" spans="2:8" ht="12.75">
      <c r="B23" s="44" t="s">
        <v>10</v>
      </c>
      <c r="C23" s="45">
        <v>0</v>
      </c>
      <c r="D23" s="45">
        <v>2056</v>
      </c>
      <c r="E23" s="45">
        <v>0</v>
      </c>
      <c r="F23" s="45">
        <v>33431</v>
      </c>
      <c r="G23" s="45"/>
      <c r="H23" s="45"/>
    </row>
    <row r="24" spans="3:8" ht="12.75">
      <c r="C24" s="45"/>
      <c r="D24" s="45"/>
      <c r="E24" s="45"/>
      <c r="F24" s="45"/>
      <c r="G24" s="45"/>
      <c r="H24" s="45"/>
    </row>
    <row r="25" spans="2:8" ht="12.75">
      <c r="B25" s="44" t="s">
        <v>87</v>
      </c>
      <c r="C25" s="45"/>
      <c r="D25" s="45"/>
      <c r="E25" s="45"/>
      <c r="F25" s="45"/>
      <c r="G25" s="45"/>
      <c r="H25" s="45"/>
    </row>
    <row r="26" spans="2:8" ht="12.75">
      <c r="B26" s="44" t="s">
        <v>106</v>
      </c>
      <c r="C26" s="45">
        <v>0</v>
      </c>
      <c r="D26" s="45">
        <v>0</v>
      </c>
      <c r="E26" s="45">
        <v>0</v>
      </c>
      <c r="F26" s="45">
        <v>0</v>
      </c>
      <c r="G26" s="45"/>
      <c r="H26" s="45"/>
    </row>
    <row r="27" spans="2:8" ht="12.75">
      <c r="B27" s="44" t="s">
        <v>122</v>
      </c>
      <c r="C27" s="45">
        <v>0</v>
      </c>
      <c r="D27" s="45">
        <v>0</v>
      </c>
      <c r="E27" s="45">
        <v>0</v>
      </c>
      <c r="F27" s="45">
        <v>0</v>
      </c>
      <c r="G27" s="45"/>
      <c r="H27" s="45"/>
    </row>
    <row r="28" spans="2:8" ht="12.75">
      <c r="B28" s="44" t="s">
        <v>142</v>
      </c>
      <c r="C28" s="70">
        <v>0</v>
      </c>
      <c r="D28" s="45">
        <v>0</v>
      </c>
      <c r="E28" s="45">
        <v>-173063113</v>
      </c>
      <c r="F28" s="45">
        <v>0</v>
      </c>
      <c r="G28" s="45"/>
      <c r="H28" s="45"/>
    </row>
    <row r="29" spans="2:8" ht="12.75">
      <c r="B29" s="44" t="s">
        <v>121</v>
      </c>
      <c r="C29" s="45">
        <v>0</v>
      </c>
      <c r="D29" s="45">
        <v>0</v>
      </c>
      <c r="E29" s="45">
        <v>0</v>
      </c>
      <c r="F29" s="45">
        <v>0</v>
      </c>
      <c r="G29" s="45"/>
      <c r="H29" s="45"/>
    </row>
    <row r="30" spans="2:8" ht="12.75">
      <c r="B30" s="44" t="s">
        <v>88</v>
      </c>
      <c r="C30" s="45">
        <v>0</v>
      </c>
      <c r="D30" s="45">
        <v>0</v>
      </c>
      <c r="E30" s="45">
        <v>0</v>
      </c>
      <c r="F30" s="45">
        <v>0</v>
      </c>
      <c r="G30" s="45"/>
      <c r="H30" s="45"/>
    </row>
    <row r="31" spans="2:8" ht="12.75">
      <c r="B31" s="44" t="s">
        <v>117</v>
      </c>
      <c r="C31" s="46">
        <v>0</v>
      </c>
      <c r="D31" s="46">
        <v>0</v>
      </c>
      <c r="E31" s="46">
        <v>0</v>
      </c>
      <c r="F31" s="46">
        <v>8740</v>
      </c>
      <c r="G31" s="46">
        <v>30622</v>
      </c>
      <c r="H31" s="46">
        <v>38886</v>
      </c>
    </row>
    <row r="32" spans="3:8" ht="12.75">
      <c r="C32" s="45"/>
      <c r="D32" s="45"/>
      <c r="E32" s="45"/>
      <c r="F32" s="45"/>
      <c r="G32" s="47"/>
      <c r="H32" s="47"/>
    </row>
    <row r="33" spans="2:8" ht="12.75">
      <c r="B33" s="44" t="s">
        <v>104</v>
      </c>
      <c r="C33" s="45">
        <f>SUM(C19:C31)</f>
        <v>-4950360</v>
      </c>
      <c r="D33" s="45">
        <f>SUM(D19:D31)</f>
        <v>-8428649</v>
      </c>
      <c r="E33" s="45">
        <f>SUM(E19:E31)</f>
        <v>-182917175</v>
      </c>
      <c r="F33" s="45">
        <f>SUM(F19:F31)</f>
        <v>-20340493</v>
      </c>
      <c r="G33" s="47"/>
      <c r="H33" s="47"/>
    </row>
    <row r="34" spans="3:8" ht="12.75">
      <c r="C34" s="45"/>
      <c r="D34" s="45"/>
      <c r="E34" s="45"/>
      <c r="F34" s="45"/>
      <c r="G34" s="47"/>
      <c r="H34" s="47"/>
    </row>
    <row r="35" spans="2:8" ht="12.75">
      <c r="B35" s="44" t="s">
        <v>11</v>
      </c>
      <c r="C35" s="46">
        <v>0</v>
      </c>
      <c r="D35" s="46">
        <v>0</v>
      </c>
      <c r="E35" s="46">
        <v>-12589</v>
      </c>
      <c r="F35" s="46">
        <v>0</v>
      </c>
      <c r="G35" s="46">
        <v>0</v>
      </c>
      <c r="H35" s="46">
        <v>0</v>
      </c>
    </row>
    <row r="36" spans="3:8" ht="12.75">
      <c r="C36" s="47"/>
      <c r="D36" s="47"/>
      <c r="E36" s="47"/>
      <c r="F36" s="47"/>
      <c r="G36" s="47"/>
      <c r="H36" s="47"/>
    </row>
    <row r="37" spans="2:8" ht="19.5" customHeight="1" thickBot="1">
      <c r="B37" s="44" t="s">
        <v>103</v>
      </c>
      <c r="C37" s="48">
        <f>SUM(C33:C35)</f>
        <v>-4950360</v>
      </c>
      <c r="D37" s="48">
        <f>SUM(D33:D35)</f>
        <v>-8428649</v>
      </c>
      <c r="E37" s="48">
        <f>SUM(E33:E35)</f>
        <v>-182929764</v>
      </c>
      <c r="F37" s="48">
        <f>SUM(F33:F35)</f>
        <v>-20340493</v>
      </c>
      <c r="G37" s="47"/>
      <c r="H37" s="47"/>
    </row>
    <row r="38" spans="3:8" ht="13.5" thickTop="1">
      <c r="C38" s="45"/>
      <c r="D38" s="45"/>
      <c r="E38" s="45"/>
      <c r="F38" s="45"/>
      <c r="G38" s="45"/>
      <c r="H38" s="45"/>
    </row>
    <row r="39" spans="2:8" ht="12.75">
      <c r="B39" s="44" t="s">
        <v>81</v>
      </c>
      <c r="C39" s="45"/>
      <c r="D39" s="45"/>
      <c r="E39" s="45"/>
      <c r="F39" s="45"/>
      <c r="G39" s="45"/>
      <c r="H39" s="45"/>
    </row>
    <row r="40" spans="2:8" ht="12.75">
      <c r="B40" s="44" t="s">
        <v>82</v>
      </c>
      <c r="C40" s="45">
        <f>C37-C41</f>
        <v>-3571004</v>
      </c>
      <c r="D40" s="45">
        <v>-5506617</v>
      </c>
      <c r="E40" s="45">
        <f>E37-E41</f>
        <v>-181114293</v>
      </c>
      <c r="F40" s="45">
        <v>-16012748</v>
      </c>
      <c r="G40" s="45"/>
      <c r="H40" s="45"/>
    </row>
    <row r="41" spans="2:8" ht="12.75">
      <c r="B41" s="44" t="s">
        <v>115</v>
      </c>
      <c r="C41" s="45">
        <f>E41+436115</f>
        <v>-1379356</v>
      </c>
      <c r="D41" s="45">
        <v>-2922032</v>
      </c>
      <c r="E41" s="45">
        <v>-1815471</v>
      </c>
      <c r="F41" s="47">
        <v>-4327745</v>
      </c>
      <c r="G41" s="45"/>
      <c r="H41" s="45"/>
    </row>
    <row r="42" spans="3:8" ht="13.5" thickBot="1">
      <c r="C42" s="65">
        <f aca="true" t="shared" si="0" ref="C42:H42">SUM(C40:C41)</f>
        <v>-4950360</v>
      </c>
      <c r="D42" s="65">
        <f t="shared" si="0"/>
        <v>-8428649</v>
      </c>
      <c r="E42" s="65">
        <f t="shared" si="0"/>
        <v>-182929764</v>
      </c>
      <c r="F42" s="65">
        <f t="shared" si="0"/>
        <v>-20340493</v>
      </c>
      <c r="G42" s="65">
        <f t="shared" si="0"/>
        <v>0</v>
      </c>
      <c r="H42" s="65">
        <f t="shared" si="0"/>
        <v>0</v>
      </c>
    </row>
    <row r="43" spans="3:8" ht="13.5" thickTop="1">
      <c r="C43" s="45"/>
      <c r="D43" s="45"/>
      <c r="E43" s="45"/>
      <c r="F43" s="45"/>
      <c r="G43" s="45"/>
      <c r="H43" s="45"/>
    </row>
    <row r="44" spans="2:8" ht="12.75">
      <c r="B44" s="44" t="s">
        <v>73</v>
      </c>
      <c r="C44" s="49">
        <v>-2.132617357574793</v>
      </c>
      <c r="D44" s="49">
        <v>-3.29</v>
      </c>
      <c r="E44" s="49">
        <v>-108.16215410475229</v>
      </c>
      <c r="F44" s="49">
        <v>-9.56</v>
      </c>
      <c r="G44" s="50" t="e">
        <f>#REF!/19999998*100</f>
        <v>#REF!</v>
      </c>
      <c r="H44" s="50" t="e">
        <f>#REF!/19999998*100</f>
        <v>#REF!</v>
      </c>
    </row>
    <row r="45" spans="3:8" ht="12.75">
      <c r="C45" s="49"/>
      <c r="D45" s="49"/>
      <c r="E45" s="50"/>
      <c r="F45" s="50"/>
      <c r="G45" s="50">
        <v>0</v>
      </c>
      <c r="H45" s="50">
        <v>0</v>
      </c>
    </row>
    <row r="46" spans="3:8" ht="12.75">
      <c r="C46" s="49"/>
      <c r="D46" s="49"/>
      <c r="E46" s="50"/>
      <c r="F46" s="50"/>
      <c r="G46" s="50"/>
      <c r="H46" s="50"/>
    </row>
    <row r="47" spans="3:8" ht="12.75">
      <c r="C47" s="49"/>
      <c r="D47" s="49"/>
      <c r="E47" s="50"/>
      <c r="F47" s="50"/>
      <c r="G47" s="50"/>
      <c r="H47" s="50"/>
    </row>
    <row r="48" spans="3:8" ht="12.75">
      <c r="C48" s="49"/>
      <c r="D48" s="49"/>
      <c r="E48" s="50"/>
      <c r="F48" s="50"/>
      <c r="G48" s="50"/>
      <c r="H48" s="50"/>
    </row>
    <row r="49" spans="3:8" ht="12.75">
      <c r="C49" s="49"/>
      <c r="D49" s="49"/>
      <c r="E49" s="50"/>
      <c r="F49" s="50"/>
      <c r="G49" s="50"/>
      <c r="H49" s="50"/>
    </row>
    <row r="50" spans="3:8" ht="12.75">
      <c r="C50" s="49"/>
      <c r="D50" s="49"/>
      <c r="E50" s="50"/>
      <c r="F50" s="50"/>
      <c r="G50" s="50"/>
      <c r="H50" s="50"/>
    </row>
    <row r="51" spans="3:8" ht="12.75">
      <c r="C51" s="49"/>
      <c r="D51" s="49"/>
      <c r="E51" s="50"/>
      <c r="F51" s="50"/>
      <c r="G51" s="50"/>
      <c r="H51" s="50"/>
    </row>
    <row r="52" spans="3:8" ht="12.75">
      <c r="C52" s="49"/>
      <c r="D52" s="49"/>
      <c r="E52" s="50"/>
      <c r="F52" s="50"/>
      <c r="G52" s="50"/>
      <c r="H52" s="50"/>
    </row>
    <row r="53" spans="3:8" ht="12.75">
      <c r="C53" s="49"/>
      <c r="D53" s="49"/>
      <c r="E53" s="50"/>
      <c r="F53" s="50"/>
      <c r="G53" s="50"/>
      <c r="H53" s="50"/>
    </row>
    <row r="54" spans="3:8" ht="12.75">
      <c r="C54" s="49"/>
      <c r="D54" s="49"/>
      <c r="E54" s="50"/>
      <c r="F54" s="50"/>
      <c r="G54" s="50"/>
      <c r="H54" s="50"/>
    </row>
    <row r="55" spans="3:8" ht="12.75">
      <c r="C55" s="49"/>
      <c r="D55" s="49"/>
      <c r="E55" s="50"/>
      <c r="F55" s="50"/>
      <c r="G55" s="50"/>
      <c r="H55" s="50"/>
    </row>
    <row r="56" spans="3:8" ht="12.75">
      <c r="C56" s="49"/>
      <c r="D56" s="49"/>
      <c r="E56" s="50"/>
      <c r="F56" s="50"/>
      <c r="G56" s="50"/>
      <c r="H56" s="50"/>
    </row>
    <row r="57" spans="3:8" ht="12.75">
      <c r="C57" s="49"/>
      <c r="D57" s="49"/>
      <c r="E57" s="50"/>
      <c r="F57" s="50"/>
      <c r="G57" s="50"/>
      <c r="H57" s="50"/>
    </row>
    <row r="58" spans="3:8" ht="12.75">
      <c r="C58" s="49"/>
      <c r="D58" s="49"/>
      <c r="E58" s="50"/>
      <c r="F58" s="50"/>
      <c r="G58" s="50"/>
      <c r="H58" s="50"/>
    </row>
    <row r="59" spans="3:8" ht="12.75">
      <c r="C59" s="49"/>
      <c r="D59" s="49"/>
      <c r="E59" s="50"/>
      <c r="F59" s="50"/>
      <c r="G59" s="50"/>
      <c r="H59" s="50"/>
    </row>
    <row r="60" spans="3:8" ht="12.75">
      <c r="C60" s="49"/>
      <c r="D60" s="49"/>
      <c r="E60" s="50"/>
      <c r="F60" s="50"/>
      <c r="G60" s="50"/>
      <c r="H60" s="50"/>
    </row>
    <row r="61" spans="3:8" ht="12.75">
      <c r="C61" s="49"/>
      <c r="D61" s="49"/>
      <c r="E61" s="50"/>
      <c r="F61" s="50"/>
      <c r="G61" s="50"/>
      <c r="H61" s="50"/>
    </row>
    <row r="62" spans="3:8" ht="12.75">
      <c r="C62" s="49"/>
      <c r="D62" s="49"/>
      <c r="E62" s="50"/>
      <c r="F62" s="50"/>
      <c r="G62" s="50"/>
      <c r="H62" s="50"/>
    </row>
    <row r="63" spans="3:8" ht="12.75">
      <c r="C63" s="49"/>
      <c r="D63" s="49"/>
      <c r="E63" s="50"/>
      <c r="F63" s="50"/>
      <c r="G63" s="50"/>
      <c r="H63" s="50"/>
    </row>
    <row r="64" spans="3:8" ht="12.75">
      <c r="C64" s="49"/>
      <c r="D64" s="49"/>
      <c r="E64" s="50"/>
      <c r="F64" s="50"/>
      <c r="G64" s="50"/>
      <c r="H64" s="50"/>
    </row>
    <row r="65" spans="3:8" ht="12.75">
      <c r="C65" s="49"/>
      <c r="D65" s="49"/>
      <c r="E65" s="50"/>
      <c r="F65" s="50"/>
      <c r="G65" s="50"/>
      <c r="H65" s="50"/>
    </row>
    <row r="66" spans="3:8" ht="12.75">
      <c r="C66" s="50"/>
      <c r="D66" s="50"/>
      <c r="E66" s="50"/>
      <c r="F66" s="50"/>
      <c r="G66" s="45"/>
      <c r="H66" s="45"/>
    </row>
    <row r="67" spans="7:8" ht="12.75">
      <c r="G67" s="45"/>
      <c r="H67" s="45"/>
    </row>
    <row r="68" spans="2:8" ht="12.75">
      <c r="B68" s="51"/>
      <c r="C68" s="51"/>
      <c r="D68" s="51"/>
      <c r="E68" s="51"/>
      <c r="F68" s="51"/>
      <c r="G68" s="45"/>
      <c r="H68" s="45"/>
    </row>
    <row r="69" spans="2:8" ht="11.25" customHeight="1">
      <c r="B69" s="44" t="s">
        <v>134</v>
      </c>
      <c r="G69" s="45"/>
      <c r="H69" s="45"/>
    </row>
  </sheetData>
  <sheetProtection/>
  <mergeCells count="2">
    <mergeCell ref="C5:D5"/>
    <mergeCell ref="E5:F5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3:M63"/>
  <sheetViews>
    <sheetView zoomScaleSheetLayoutView="75" zoomScalePageLayoutView="0" workbookViewId="0" topLeftCell="A16">
      <selection activeCell="B24" sqref="B24"/>
    </sheetView>
  </sheetViews>
  <sheetFormatPr defaultColWidth="9.140625" defaultRowHeight="12.75"/>
  <cols>
    <col min="1" max="1" width="4.57421875" style="2" customWidth="1"/>
    <col min="2" max="2" width="35.28125" style="2" customWidth="1"/>
    <col min="3" max="3" width="14.00390625" style="2" customWidth="1"/>
    <col min="4" max="4" width="22.28125" style="2" customWidth="1"/>
    <col min="5" max="5" width="13.8515625" style="2" customWidth="1"/>
    <col min="6" max="6" width="15.8515625" style="2" bestFit="1" customWidth="1"/>
    <col min="7" max="7" width="17.140625" style="2" customWidth="1"/>
    <col min="8" max="8" width="14.57421875" style="2" customWidth="1"/>
    <col min="9" max="9" width="9.28125" style="2" bestFit="1" customWidth="1"/>
    <col min="10" max="10" width="9.140625" style="2" customWidth="1"/>
    <col min="11" max="11" width="13.8515625" style="2" bestFit="1" customWidth="1"/>
    <col min="12" max="12" width="9.140625" style="2" customWidth="1"/>
    <col min="13" max="13" width="13.28125" style="2" bestFit="1" customWidth="1"/>
    <col min="14" max="16384" width="9.140625" style="2" customWidth="1"/>
  </cols>
  <sheetData>
    <row r="3" spans="2:8" ht="12.75">
      <c r="B3" s="19" t="s">
        <v>84</v>
      </c>
      <c r="C3" s="1"/>
      <c r="D3" s="1"/>
      <c r="E3" s="1"/>
      <c r="F3" s="1"/>
      <c r="G3" s="1"/>
      <c r="H3" s="1"/>
    </row>
    <row r="4" spans="2:8" ht="12.75">
      <c r="B4" s="19" t="s">
        <v>41</v>
      </c>
      <c r="C4" s="1"/>
      <c r="D4" s="1"/>
      <c r="E4" s="1"/>
      <c r="F4" s="1"/>
      <c r="G4" s="1"/>
      <c r="H4" s="1"/>
    </row>
    <row r="5" spans="2:8" ht="12.75">
      <c r="B5" s="19" t="s">
        <v>145</v>
      </c>
      <c r="C5" s="1"/>
      <c r="D5" s="1"/>
      <c r="E5" s="1"/>
      <c r="F5" s="1"/>
      <c r="G5" s="1"/>
      <c r="H5" s="1"/>
    </row>
    <row r="6" ht="16.5" customHeight="1"/>
    <row r="7" spans="2:8" ht="12.75">
      <c r="B7" s="20"/>
      <c r="C7" s="3" t="s">
        <v>22</v>
      </c>
      <c r="D7" s="3" t="s">
        <v>77</v>
      </c>
      <c r="E7" s="3" t="s">
        <v>61</v>
      </c>
      <c r="F7" s="3" t="s">
        <v>24</v>
      </c>
      <c r="G7" s="3" t="s">
        <v>116</v>
      </c>
      <c r="H7" s="3"/>
    </row>
    <row r="8" spans="2:8" ht="12.75">
      <c r="B8" s="7"/>
      <c r="C8" s="3" t="s">
        <v>23</v>
      </c>
      <c r="D8" s="3" t="s">
        <v>78</v>
      </c>
      <c r="E8" s="3" t="s">
        <v>62</v>
      </c>
      <c r="F8" s="3" t="s">
        <v>25</v>
      </c>
      <c r="G8" s="3" t="s">
        <v>79</v>
      </c>
      <c r="H8" s="3" t="s">
        <v>26</v>
      </c>
    </row>
    <row r="9" spans="2:8" ht="12.75">
      <c r="B9" s="6"/>
      <c r="C9" s="3" t="s">
        <v>1</v>
      </c>
      <c r="D9" s="3" t="s">
        <v>1</v>
      </c>
      <c r="E9" s="3" t="s">
        <v>1</v>
      </c>
      <c r="F9" s="3" t="s">
        <v>1</v>
      </c>
      <c r="G9" s="3" t="s">
        <v>1</v>
      </c>
      <c r="H9" s="3" t="s">
        <v>1</v>
      </c>
    </row>
    <row r="10" ht="18.75" customHeight="1"/>
    <row r="11" spans="2:8" ht="19.5" customHeight="1">
      <c r="B11" s="33" t="s">
        <v>49</v>
      </c>
      <c r="C11" s="11"/>
      <c r="D11" s="11"/>
      <c r="E11" s="11"/>
      <c r="F11" s="11"/>
      <c r="G11" s="11"/>
      <c r="H11" s="11"/>
    </row>
    <row r="12" ht="12.75">
      <c r="B12" s="33" t="s">
        <v>146</v>
      </c>
    </row>
    <row r="13" spans="2:8" ht="12.75">
      <c r="B13" s="33"/>
      <c r="C13" s="16"/>
      <c r="D13" s="16"/>
      <c r="E13" s="16"/>
      <c r="F13" s="16"/>
      <c r="G13" s="16"/>
      <c r="H13" s="11"/>
    </row>
    <row r="14" spans="2:8" ht="12.75">
      <c r="B14" s="35" t="s">
        <v>118</v>
      </c>
      <c r="C14" s="16">
        <v>83723505</v>
      </c>
      <c r="D14" s="16">
        <v>241412</v>
      </c>
      <c r="E14" s="16">
        <v>5379421</v>
      </c>
      <c r="F14" s="16">
        <v>-94961711</v>
      </c>
      <c r="G14" s="16">
        <v>32081027</v>
      </c>
      <c r="H14" s="11">
        <f>SUM(C14:G14)</f>
        <v>26463654</v>
      </c>
    </row>
    <row r="15" spans="2:8" ht="12.75">
      <c r="B15" s="35"/>
      <c r="C15" s="16"/>
      <c r="D15" s="16"/>
      <c r="E15" s="16"/>
      <c r="F15" s="16"/>
      <c r="G15" s="16"/>
      <c r="H15" s="11"/>
    </row>
    <row r="16" spans="2:8" ht="12.75">
      <c r="B16" s="2" t="s">
        <v>110</v>
      </c>
      <c r="C16" s="16">
        <v>0</v>
      </c>
      <c r="D16" s="16">
        <v>0</v>
      </c>
      <c r="E16" s="16">
        <v>0</v>
      </c>
      <c r="F16" s="16">
        <v>-16012748</v>
      </c>
      <c r="G16" s="16">
        <v>-4327745</v>
      </c>
      <c r="H16" s="11">
        <f>SUM(C16:G16)</f>
        <v>-20340493</v>
      </c>
    </row>
    <row r="17" spans="3:8" ht="12" customHeight="1">
      <c r="C17" s="17"/>
      <c r="D17" s="17"/>
      <c r="E17" s="17"/>
      <c r="F17" s="17"/>
      <c r="G17" s="17"/>
      <c r="H17" s="17"/>
    </row>
    <row r="18" spans="2:8" ht="13.5" thickBot="1">
      <c r="B18" s="2" t="s">
        <v>147</v>
      </c>
      <c r="C18" s="15">
        <f aca="true" t="shared" si="0" ref="C18:H18">SUM(C14:C17)</f>
        <v>83723505</v>
      </c>
      <c r="D18" s="15">
        <f t="shared" si="0"/>
        <v>241412</v>
      </c>
      <c r="E18" s="15">
        <f t="shared" si="0"/>
        <v>5379421</v>
      </c>
      <c r="F18" s="15">
        <f t="shared" si="0"/>
        <v>-110974459</v>
      </c>
      <c r="G18" s="15">
        <f t="shared" si="0"/>
        <v>27753282</v>
      </c>
      <c r="H18" s="15">
        <f t="shared" si="0"/>
        <v>6123161</v>
      </c>
    </row>
    <row r="19" spans="3:8" ht="13.5" thickTop="1">
      <c r="C19" s="18"/>
      <c r="D19" s="18"/>
      <c r="E19" s="18"/>
      <c r="F19" s="18"/>
      <c r="G19" s="18"/>
      <c r="H19" s="18"/>
    </row>
    <row r="20" spans="3:8" ht="12.75">
      <c r="C20" s="34"/>
      <c r="D20" s="34"/>
      <c r="E20" s="34"/>
      <c r="F20" s="34"/>
      <c r="G20" s="34"/>
      <c r="H20" s="34"/>
    </row>
    <row r="21" spans="2:8" ht="12.75">
      <c r="B21" s="33" t="s">
        <v>153</v>
      </c>
      <c r="C21" s="34"/>
      <c r="D21" s="34"/>
      <c r="E21" s="34"/>
      <c r="F21" s="34"/>
      <c r="G21" s="34"/>
      <c r="H21" s="34"/>
    </row>
    <row r="22" spans="2:8" ht="12.75">
      <c r="B22" s="33" t="s">
        <v>148</v>
      </c>
      <c r="C22" s="34"/>
      <c r="D22" s="34"/>
      <c r="E22" s="34"/>
      <c r="F22" s="34"/>
      <c r="G22" s="34"/>
      <c r="H22" s="34"/>
    </row>
    <row r="23" spans="2:8" ht="12.75">
      <c r="B23" s="33"/>
      <c r="C23" s="16"/>
      <c r="D23" s="16"/>
      <c r="E23" s="16"/>
      <c r="F23" s="16"/>
      <c r="G23" s="16"/>
      <c r="H23" s="11"/>
    </row>
    <row r="24" spans="2:8" ht="12.75">
      <c r="B24" s="35" t="s">
        <v>133</v>
      </c>
      <c r="C24" s="16">
        <v>83723505</v>
      </c>
      <c r="D24" s="16">
        <v>241412</v>
      </c>
      <c r="E24" s="16">
        <v>5379421</v>
      </c>
      <c r="F24" s="16">
        <f>BalSheet!D35</f>
        <v>-130803703</v>
      </c>
      <c r="G24" s="16">
        <f>BalSheet!D37</f>
        <v>19687758</v>
      </c>
      <c r="H24" s="11">
        <f>SUM(C24:G24)</f>
        <v>-21771607</v>
      </c>
    </row>
    <row r="25" spans="2:8" ht="12.75">
      <c r="B25" s="35"/>
      <c r="C25" s="16"/>
      <c r="D25" s="16"/>
      <c r="E25" s="16"/>
      <c r="F25" s="16"/>
      <c r="G25" s="16"/>
      <c r="H25" s="11"/>
    </row>
    <row r="26" spans="2:8" ht="12.75">
      <c r="B26" s="2" t="s">
        <v>110</v>
      </c>
      <c r="C26" s="16">
        <v>0</v>
      </c>
      <c r="D26" s="16">
        <v>0</v>
      </c>
      <c r="E26" s="16">
        <v>0</v>
      </c>
      <c r="F26" s="16">
        <f>Income!E40</f>
        <v>-181114293</v>
      </c>
      <c r="G26" s="16">
        <f>Income!E41-33989</f>
        <v>-1849460</v>
      </c>
      <c r="H26" s="11">
        <f>SUM(C26:G26)</f>
        <v>-182963753</v>
      </c>
    </row>
    <row r="27" spans="3:8" ht="12.75">
      <c r="C27" s="17"/>
      <c r="D27" s="17"/>
      <c r="E27" s="17"/>
      <c r="F27" s="17"/>
      <c r="G27" s="17"/>
      <c r="H27" s="17"/>
    </row>
    <row r="28" spans="2:8" ht="15" customHeight="1" thickBot="1">
      <c r="B28" s="2" t="s">
        <v>149</v>
      </c>
      <c r="C28" s="15">
        <f aca="true" t="shared" si="1" ref="C28:H28">SUM(C24:C27)</f>
        <v>83723505</v>
      </c>
      <c r="D28" s="15">
        <f t="shared" si="1"/>
        <v>241412</v>
      </c>
      <c r="E28" s="15">
        <f t="shared" si="1"/>
        <v>5379421</v>
      </c>
      <c r="F28" s="15">
        <f t="shared" si="1"/>
        <v>-311917996</v>
      </c>
      <c r="G28" s="15">
        <f t="shared" si="1"/>
        <v>17838298</v>
      </c>
      <c r="H28" s="15">
        <f t="shared" si="1"/>
        <v>-204735360</v>
      </c>
    </row>
    <row r="29" spans="3:8" ht="14.25" customHeight="1" thickTop="1">
      <c r="C29" s="18"/>
      <c r="D29" s="18"/>
      <c r="E29" s="18"/>
      <c r="F29" s="18"/>
      <c r="G29" s="18"/>
      <c r="H29" s="18"/>
    </row>
    <row r="30" spans="3:13" ht="14.25" customHeight="1">
      <c r="C30" s="18"/>
      <c r="D30" s="18"/>
      <c r="E30" s="18"/>
      <c r="K30" s="18"/>
      <c r="L30" s="18"/>
      <c r="M30" s="18"/>
    </row>
    <row r="31" spans="3:13" ht="14.25" customHeight="1">
      <c r="C31" s="18"/>
      <c r="D31" s="18"/>
      <c r="E31" s="18"/>
      <c r="K31" s="18"/>
      <c r="L31" s="18"/>
      <c r="M31" s="18"/>
    </row>
    <row r="32" spans="3:13" ht="14.25" customHeight="1">
      <c r="C32" s="18"/>
      <c r="D32" s="18"/>
      <c r="E32" s="18"/>
      <c r="K32" s="18"/>
      <c r="L32" s="18"/>
      <c r="M32" s="18"/>
    </row>
    <row r="33" spans="3:8" ht="14.25" customHeight="1">
      <c r="C33" s="18"/>
      <c r="D33" s="18"/>
      <c r="E33" s="18"/>
      <c r="F33" s="18"/>
      <c r="G33" s="18"/>
      <c r="H33" s="18"/>
    </row>
    <row r="34" spans="3:8" ht="14.25" customHeight="1">
      <c r="C34" s="18"/>
      <c r="D34" s="18"/>
      <c r="E34" s="18"/>
      <c r="F34" s="18"/>
      <c r="G34" s="18"/>
      <c r="H34" s="18"/>
    </row>
    <row r="35" spans="3:8" ht="14.25" customHeight="1">
      <c r="C35" s="18"/>
      <c r="D35" s="18"/>
      <c r="E35" s="18"/>
      <c r="F35" s="18"/>
      <c r="G35" s="18"/>
      <c r="H35" s="18"/>
    </row>
    <row r="36" spans="3:8" ht="14.25" customHeight="1">
      <c r="C36" s="18"/>
      <c r="D36" s="18"/>
      <c r="E36" s="18"/>
      <c r="F36" s="18"/>
      <c r="G36" s="18"/>
      <c r="H36" s="18"/>
    </row>
    <row r="37" spans="3:8" ht="14.25" customHeight="1">
      <c r="C37" s="18"/>
      <c r="D37" s="18"/>
      <c r="E37" s="18"/>
      <c r="F37" s="18"/>
      <c r="G37" s="18"/>
      <c r="H37" s="18"/>
    </row>
    <row r="38" spans="3:8" ht="14.25" customHeight="1">
      <c r="C38" s="18"/>
      <c r="D38" s="18"/>
      <c r="E38" s="18"/>
      <c r="F38" s="18"/>
      <c r="G38" s="18"/>
      <c r="H38" s="18"/>
    </row>
    <row r="39" spans="3:8" ht="14.25" customHeight="1">
      <c r="C39" s="18"/>
      <c r="D39" s="18"/>
      <c r="E39" s="18"/>
      <c r="F39" s="18"/>
      <c r="G39" s="18"/>
      <c r="H39" s="18"/>
    </row>
    <row r="40" spans="3:8" ht="14.25" customHeight="1">
      <c r="C40" s="18"/>
      <c r="D40" s="18"/>
      <c r="E40" s="18"/>
      <c r="F40" s="18"/>
      <c r="G40" s="18"/>
      <c r="H40" s="18"/>
    </row>
    <row r="41" spans="3:8" ht="14.25" customHeight="1">
      <c r="C41" s="18"/>
      <c r="D41" s="18"/>
      <c r="E41" s="18"/>
      <c r="F41" s="18"/>
      <c r="G41" s="18"/>
      <c r="H41" s="18"/>
    </row>
    <row r="42" spans="3:8" ht="14.25" customHeight="1">
      <c r="C42" s="18"/>
      <c r="D42" s="18"/>
      <c r="E42" s="18"/>
      <c r="F42" s="18"/>
      <c r="G42" s="18"/>
      <c r="H42" s="18"/>
    </row>
    <row r="43" spans="3:8" ht="14.25" customHeight="1">
      <c r="C43" s="18"/>
      <c r="D43" s="18"/>
      <c r="E43" s="18"/>
      <c r="F43" s="18"/>
      <c r="G43" s="18"/>
      <c r="H43" s="18"/>
    </row>
    <row r="44" spans="3:8" ht="14.25" customHeight="1">
      <c r="C44" s="18"/>
      <c r="D44" s="18"/>
      <c r="E44" s="18"/>
      <c r="F44" s="18"/>
      <c r="G44" s="18"/>
      <c r="H44" s="18"/>
    </row>
    <row r="45" spans="3:8" ht="14.25" customHeight="1">
      <c r="C45" s="18"/>
      <c r="D45" s="18"/>
      <c r="E45" s="18"/>
      <c r="F45" s="18"/>
      <c r="G45" s="18"/>
      <c r="H45" s="18"/>
    </row>
    <row r="46" spans="3:8" ht="14.25" customHeight="1">
      <c r="C46" s="18"/>
      <c r="D46" s="18"/>
      <c r="E46" s="18"/>
      <c r="F46" s="18"/>
      <c r="G46" s="18"/>
      <c r="H46" s="18"/>
    </row>
    <row r="47" spans="3:8" ht="14.25" customHeight="1">
      <c r="C47" s="18"/>
      <c r="D47" s="18"/>
      <c r="E47" s="18"/>
      <c r="F47" s="18"/>
      <c r="G47" s="18"/>
      <c r="H47" s="18"/>
    </row>
    <row r="48" spans="3:8" ht="14.25" customHeight="1">
      <c r="C48" s="18"/>
      <c r="D48" s="18"/>
      <c r="E48" s="18"/>
      <c r="F48" s="18"/>
      <c r="G48" s="18"/>
      <c r="H48" s="18"/>
    </row>
    <row r="49" spans="3:8" ht="14.25" customHeight="1">
      <c r="C49" s="18"/>
      <c r="D49" s="18"/>
      <c r="E49" s="18"/>
      <c r="F49" s="18"/>
      <c r="G49" s="18"/>
      <c r="H49" s="18"/>
    </row>
    <row r="50" spans="3:8" ht="14.25" customHeight="1">
      <c r="C50" s="18"/>
      <c r="D50" s="18"/>
      <c r="E50" s="18"/>
      <c r="F50" s="18"/>
      <c r="G50" s="18"/>
      <c r="H50" s="18"/>
    </row>
    <row r="51" spans="3:8" ht="14.25" customHeight="1">
      <c r="C51" s="18"/>
      <c r="D51" s="18"/>
      <c r="E51" s="18"/>
      <c r="F51" s="18"/>
      <c r="G51" s="18"/>
      <c r="H51" s="18"/>
    </row>
    <row r="52" spans="2:8" ht="14.25" customHeight="1">
      <c r="B52" s="5"/>
      <c r="C52" s="18"/>
      <c r="D52" s="18"/>
      <c r="E52" s="18"/>
      <c r="F52" s="18"/>
      <c r="G52" s="18"/>
      <c r="H52" s="18"/>
    </row>
    <row r="53" spans="3:8" ht="14.25" customHeight="1">
      <c r="C53" s="18"/>
      <c r="D53" s="18"/>
      <c r="E53" s="18"/>
      <c r="F53" s="18"/>
      <c r="G53" s="18"/>
      <c r="H53" s="18"/>
    </row>
    <row r="54" spans="3:8" ht="14.25" customHeight="1">
      <c r="C54" s="18"/>
      <c r="D54" s="18"/>
      <c r="E54" s="18"/>
      <c r="F54" s="18"/>
      <c r="G54" s="18"/>
      <c r="H54" s="18"/>
    </row>
    <row r="55" spans="2:8" ht="14.25" customHeight="1">
      <c r="B55" s="5"/>
      <c r="C55" s="18"/>
      <c r="D55" s="18"/>
      <c r="E55" s="18"/>
      <c r="F55" s="18"/>
      <c r="G55" s="18"/>
      <c r="H55" s="18"/>
    </row>
    <row r="56" spans="2:8" ht="14.25" customHeight="1">
      <c r="B56" s="5" t="s">
        <v>134</v>
      </c>
      <c r="C56" s="18"/>
      <c r="D56" s="18"/>
      <c r="E56" s="18"/>
      <c r="F56" s="18"/>
      <c r="G56" s="18"/>
      <c r="H56" s="18"/>
    </row>
    <row r="57" ht="12.75">
      <c r="B57" s="5"/>
    </row>
    <row r="58" ht="12.75">
      <c r="B58" s="5"/>
    </row>
    <row r="60" spans="6:7" ht="12.75">
      <c r="F60" s="16"/>
      <c r="G60" s="16"/>
    </row>
    <row r="62" spans="6:7" ht="12.75">
      <c r="F62" s="21"/>
      <c r="G62" s="21"/>
    </row>
    <row r="63" spans="6:7" ht="12.75">
      <c r="F63" s="21"/>
      <c r="G63" s="21"/>
    </row>
  </sheetData>
  <sheetProtection/>
  <printOptions/>
  <pageMargins left="0" right="0.196850393700787" top="1.18110236220472" bottom="0.984251968503937" header="0.511811023622047" footer="0.511811023622047"/>
  <pageSetup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170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9.140625" defaultRowHeight="12.75" outlineLevelCol="1"/>
  <cols>
    <col min="1" max="1" width="5.7109375" style="2" customWidth="1"/>
    <col min="2" max="2" width="3.8515625" style="13" customWidth="1"/>
    <col min="3" max="3" width="54.00390625" style="2" customWidth="1"/>
    <col min="4" max="4" width="19.421875" style="40" customWidth="1"/>
    <col min="5" max="5" width="4.140625" style="2" customWidth="1"/>
    <col min="6" max="6" width="18.7109375" style="44" customWidth="1"/>
    <col min="7" max="7" width="18.8515625" style="2" hidden="1" customWidth="1"/>
    <col min="8" max="8" width="16.8515625" style="2" hidden="1" customWidth="1" outlineLevel="1"/>
    <col min="9" max="9" width="9.140625" style="17" customWidth="1" collapsed="1"/>
    <col min="10" max="11" width="9.140625" style="17" customWidth="1"/>
    <col min="12" max="12" width="10.421875" style="17" bestFit="1" customWidth="1"/>
    <col min="13" max="14" width="9.140625" style="17" customWidth="1"/>
    <col min="15" max="16384" width="9.140625" style="2" customWidth="1"/>
  </cols>
  <sheetData>
    <row r="1" spans="1:6" ht="15.75">
      <c r="A1" s="22"/>
      <c r="B1" s="23" t="s">
        <v>84</v>
      </c>
      <c r="C1" s="24"/>
      <c r="D1" s="52"/>
      <c r="E1" s="22"/>
      <c r="F1" s="52"/>
    </row>
    <row r="2" spans="1:6" ht="15.75">
      <c r="A2" s="22"/>
      <c r="B2" s="23" t="s">
        <v>109</v>
      </c>
      <c r="C2" s="24"/>
      <c r="D2" s="52"/>
      <c r="E2" s="22"/>
      <c r="F2" s="52"/>
    </row>
    <row r="3" spans="1:7" ht="15.75">
      <c r="A3" s="22"/>
      <c r="B3" s="23"/>
      <c r="C3" s="24"/>
      <c r="D3" s="52"/>
      <c r="E3" s="22"/>
      <c r="F3" s="52"/>
      <c r="G3" s="3"/>
    </row>
    <row r="4" spans="1:7" ht="15.75">
      <c r="A4" s="22"/>
      <c r="B4" s="23"/>
      <c r="C4" s="24"/>
      <c r="D4" s="53" t="s">
        <v>5</v>
      </c>
      <c r="E4" s="25"/>
      <c r="F4" s="53" t="s">
        <v>5</v>
      </c>
      <c r="G4" s="3"/>
    </row>
    <row r="5" spans="1:8" ht="15.75">
      <c r="A5" s="22"/>
      <c r="B5" s="23"/>
      <c r="C5" s="24"/>
      <c r="D5" s="53" t="s">
        <v>152</v>
      </c>
      <c r="E5" s="25"/>
      <c r="F5" s="53" t="s">
        <v>152</v>
      </c>
      <c r="G5" s="3"/>
      <c r="H5" s="3" t="s">
        <v>36</v>
      </c>
    </row>
    <row r="6" spans="1:14" s="1" customFormat="1" ht="15.75">
      <c r="A6" s="24"/>
      <c r="B6" s="23"/>
      <c r="C6" s="24"/>
      <c r="D6" s="53" t="s">
        <v>35</v>
      </c>
      <c r="E6" s="25"/>
      <c r="F6" s="53" t="s">
        <v>35</v>
      </c>
      <c r="G6" s="14"/>
      <c r="H6" s="14">
        <v>37621</v>
      </c>
      <c r="I6" s="68"/>
      <c r="J6" s="68"/>
      <c r="K6" s="68"/>
      <c r="L6" s="68"/>
      <c r="M6" s="68"/>
      <c r="N6" s="68"/>
    </row>
    <row r="7" spans="1:14" s="1" customFormat="1" ht="15.75">
      <c r="A7" s="24"/>
      <c r="B7" s="23"/>
      <c r="C7" s="24"/>
      <c r="D7" s="54">
        <v>41912</v>
      </c>
      <c r="E7" s="26"/>
      <c r="F7" s="54">
        <v>41547</v>
      </c>
      <c r="G7" s="3"/>
      <c r="H7" s="3" t="s">
        <v>1</v>
      </c>
      <c r="I7" s="68"/>
      <c r="J7" s="68"/>
      <c r="K7" s="68"/>
      <c r="L7" s="68"/>
      <c r="M7" s="68"/>
      <c r="N7" s="68"/>
    </row>
    <row r="8" spans="1:14" s="1" customFormat="1" ht="15.75">
      <c r="A8" s="24"/>
      <c r="B8" s="23"/>
      <c r="C8" s="24"/>
      <c r="D8" s="53" t="s">
        <v>1</v>
      </c>
      <c r="E8" s="25"/>
      <c r="F8" s="53" t="s">
        <v>1</v>
      </c>
      <c r="G8" s="3"/>
      <c r="H8" s="3"/>
      <c r="I8" s="68"/>
      <c r="J8" s="68"/>
      <c r="K8" s="68"/>
      <c r="L8" s="68"/>
      <c r="M8" s="68"/>
      <c r="N8" s="68"/>
    </row>
    <row r="9" spans="1:6" ht="15.75">
      <c r="A9" s="22"/>
      <c r="B9" s="23" t="s">
        <v>57</v>
      </c>
      <c r="C9" s="22"/>
      <c r="D9" s="53"/>
      <c r="E9" s="25"/>
      <c r="F9" s="53"/>
    </row>
    <row r="10" spans="1:8" ht="15.75">
      <c r="A10" s="22"/>
      <c r="B10" s="27" t="s">
        <v>105</v>
      </c>
      <c r="C10" s="22"/>
      <c r="D10" s="55">
        <f>Income!E33</f>
        <v>-182917175</v>
      </c>
      <c r="E10" s="28"/>
      <c r="F10" s="55">
        <v>-20340493</v>
      </c>
      <c r="G10" s="4"/>
      <c r="H10" s="4">
        <v>-59573272</v>
      </c>
    </row>
    <row r="11" spans="1:7" ht="15.75">
      <c r="A11" s="22"/>
      <c r="B11" s="27"/>
      <c r="C11" s="22"/>
      <c r="D11" s="55"/>
      <c r="E11" s="28"/>
      <c r="F11" s="55"/>
      <c r="G11" s="4"/>
    </row>
    <row r="12" spans="1:7" ht="15.75">
      <c r="A12" s="22"/>
      <c r="B12" s="27" t="s">
        <v>50</v>
      </c>
      <c r="C12" s="22"/>
      <c r="D12" s="55"/>
      <c r="E12" s="28"/>
      <c r="F12" s="55"/>
      <c r="G12" s="4"/>
    </row>
    <row r="13" spans="1:7" ht="15.75">
      <c r="A13" s="22"/>
      <c r="B13" s="27"/>
      <c r="C13" s="22" t="s">
        <v>131</v>
      </c>
      <c r="D13" s="55">
        <v>0</v>
      </c>
      <c r="E13" s="28"/>
      <c r="F13" s="55">
        <v>0</v>
      </c>
      <c r="G13" s="4"/>
    </row>
    <row r="14" spans="1:8" ht="15.75">
      <c r="A14" s="22"/>
      <c r="B14" s="27"/>
      <c r="C14" s="27" t="s">
        <v>0</v>
      </c>
      <c r="D14" s="55">
        <f>2878839+4367723+3875511+2939</f>
        <v>11125012</v>
      </c>
      <c r="E14" s="28"/>
      <c r="F14" s="55">
        <v>8938918</v>
      </c>
      <c r="G14" s="4"/>
      <c r="H14" s="4">
        <v>14541180</v>
      </c>
    </row>
    <row r="15" spans="1:8" ht="15.75">
      <c r="A15" s="22"/>
      <c r="B15" s="27"/>
      <c r="C15" s="27" t="s">
        <v>89</v>
      </c>
      <c r="D15" s="55">
        <f>-Income!E21</f>
        <v>7695809</v>
      </c>
      <c r="E15" s="28"/>
      <c r="F15" s="55">
        <v>9176539</v>
      </c>
      <c r="G15" s="4"/>
      <c r="H15" s="4"/>
    </row>
    <row r="16" spans="1:8" ht="15.75">
      <c r="A16" s="22"/>
      <c r="B16" s="27"/>
      <c r="C16" s="27" t="s">
        <v>98</v>
      </c>
      <c r="D16" s="55">
        <v>0</v>
      </c>
      <c r="E16" s="28"/>
      <c r="F16" s="55">
        <v>-33431</v>
      </c>
      <c r="G16" s="4"/>
      <c r="H16" s="4"/>
    </row>
    <row r="17" spans="1:8" ht="15.75">
      <c r="A17" s="22"/>
      <c r="B17" s="27"/>
      <c r="C17" s="27" t="s">
        <v>124</v>
      </c>
      <c r="D17" s="55">
        <v>0</v>
      </c>
      <c r="E17" s="28"/>
      <c r="F17" s="55">
        <v>0</v>
      </c>
      <c r="G17" s="4"/>
      <c r="H17" s="4"/>
    </row>
    <row r="18" spans="1:8" ht="15.75">
      <c r="A18" s="22"/>
      <c r="B18" s="27"/>
      <c r="C18" s="27" t="s">
        <v>135</v>
      </c>
      <c r="D18" s="55">
        <v>0</v>
      </c>
      <c r="E18" s="28"/>
      <c r="F18" s="55">
        <v>0</v>
      </c>
      <c r="G18" s="4"/>
      <c r="H18" s="4"/>
    </row>
    <row r="19" spans="1:8" ht="15.75">
      <c r="A19" s="22"/>
      <c r="B19" s="27"/>
      <c r="C19" s="27" t="s">
        <v>86</v>
      </c>
      <c r="D19" s="55">
        <v>0</v>
      </c>
      <c r="E19" s="28"/>
      <c r="F19" s="55">
        <v>0</v>
      </c>
      <c r="G19" s="4"/>
      <c r="H19" s="4"/>
    </row>
    <row r="20" spans="1:8" ht="15.75">
      <c r="A20" s="22"/>
      <c r="B20" s="27"/>
      <c r="C20" s="27" t="s">
        <v>137</v>
      </c>
      <c r="D20" s="55">
        <v>0</v>
      </c>
      <c r="E20" s="28"/>
      <c r="F20" s="55">
        <v>0</v>
      </c>
      <c r="G20" s="4"/>
      <c r="H20" s="4"/>
    </row>
    <row r="21" spans="1:8" ht="15.75">
      <c r="A21" s="22"/>
      <c r="B21" s="27"/>
      <c r="C21" s="27" t="s">
        <v>136</v>
      </c>
      <c r="D21" s="55">
        <f>-Income!E28</f>
        <v>173063113</v>
      </c>
      <c r="E21" s="28"/>
      <c r="F21" s="55">
        <v>0</v>
      </c>
      <c r="G21" s="4"/>
      <c r="H21" s="4"/>
    </row>
    <row r="22" spans="1:8" ht="15.75">
      <c r="A22" s="22"/>
      <c r="B22" s="27"/>
      <c r="C22" s="27" t="s">
        <v>125</v>
      </c>
      <c r="D22" s="55">
        <v>0</v>
      </c>
      <c r="E22" s="28"/>
      <c r="F22" s="55">
        <v>0</v>
      </c>
      <c r="G22" s="4"/>
      <c r="H22" s="4"/>
    </row>
    <row r="23" spans="1:8" ht="15.75">
      <c r="A23" s="22"/>
      <c r="B23" s="27"/>
      <c r="C23" s="27" t="s">
        <v>126</v>
      </c>
      <c r="D23" s="55">
        <v>0</v>
      </c>
      <c r="E23" s="28"/>
      <c r="F23" s="55">
        <v>0</v>
      </c>
      <c r="G23" s="4"/>
      <c r="H23" s="4"/>
    </row>
    <row r="24" spans="1:8" ht="15.75">
      <c r="A24" s="22"/>
      <c r="B24" s="27"/>
      <c r="C24" s="27" t="s">
        <v>141</v>
      </c>
      <c r="D24" s="55">
        <v>0</v>
      </c>
      <c r="E24" s="28"/>
      <c r="F24" s="55">
        <v>0</v>
      </c>
      <c r="G24" s="4"/>
      <c r="H24" s="4"/>
    </row>
    <row r="25" spans="1:8" ht="15.75">
      <c r="A25" s="22"/>
      <c r="B25" s="27"/>
      <c r="C25" s="27" t="s">
        <v>127</v>
      </c>
      <c r="D25" s="55">
        <v>0</v>
      </c>
      <c r="E25" s="28"/>
      <c r="F25" s="55">
        <v>0</v>
      </c>
      <c r="G25" s="4"/>
      <c r="H25" s="4"/>
    </row>
    <row r="26" spans="1:8" ht="15.75">
      <c r="A26" s="22"/>
      <c r="B26" s="27"/>
      <c r="C26" s="27" t="s">
        <v>113</v>
      </c>
      <c r="D26" s="55">
        <v>0</v>
      </c>
      <c r="E26" s="28"/>
      <c r="F26" s="55">
        <v>-8740</v>
      </c>
      <c r="G26" s="4"/>
      <c r="H26" s="4"/>
    </row>
    <row r="27" spans="1:8" ht="15.75">
      <c r="A27" s="22"/>
      <c r="B27" s="27"/>
      <c r="C27" s="27"/>
      <c r="D27" s="56"/>
      <c r="E27" s="29"/>
      <c r="F27" s="56"/>
      <c r="G27" s="4"/>
      <c r="H27" s="4"/>
    </row>
    <row r="28" spans="1:8" ht="19.5" customHeight="1">
      <c r="A28" s="22"/>
      <c r="B28" s="27" t="s">
        <v>32</v>
      </c>
      <c r="C28" s="22"/>
      <c r="D28" s="57">
        <f>SUM(D10:D27)</f>
        <v>8966759</v>
      </c>
      <c r="E28" s="30"/>
      <c r="F28" s="57">
        <f>F10+F14+F15+F16+F26</f>
        <v>-2267207</v>
      </c>
      <c r="G28" s="11"/>
      <c r="H28" s="11"/>
    </row>
    <row r="29" spans="1:8" ht="15.75">
      <c r="A29" s="22"/>
      <c r="B29" s="27"/>
      <c r="C29" s="22"/>
      <c r="D29" s="55"/>
      <c r="E29" s="30"/>
      <c r="F29" s="55"/>
      <c r="G29" s="4"/>
      <c r="H29" s="4"/>
    </row>
    <row r="30" spans="1:8" ht="16.5" customHeight="1">
      <c r="A30" s="22"/>
      <c r="B30" s="27" t="s">
        <v>2</v>
      </c>
      <c r="C30" s="22"/>
      <c r="D30" s="55"/>
      <c r="E30" s="30"/>
      <c r="F30" s="55"/>
      <c r="G30" s="4"/>
      <c r="H30" s="4"/>
    </row>
    <row r="31" spans="1:8" ht="9.75" customHeight="1">
      <c r="A31" s="22"/>
      <c r="B31" s="27"/>
      <c r="C31" s="22"/>
      <c r="D31" s="55"/>
      <c r="E31" s="30"/>
      <c r="F31" s="55"/>
      <c r="G31" s="4"/>
      <c r="H31" s="4"/>
    </row>
    <row r="32" spans="1:8" ht="16.5" customHeight="1">
      <c r="A32" s="22"/>
      <c r="B32" s="27"/>
      <c r="C32" s="22" t="s">
        <v>90</v>
      </c>
      <c r="D32" s="55">
        <f>BalSheet!D18-BalSheet!C18</f>
        <v>0</v>
      </c>
      <c r="E32" s="30"/>
      <c r="F32" s="55">
        <v>0</v>
      </c>
      <c r="G32" s="4"/>
      <c r="H32" s="4"/>
    </row>
    <row r="33" spans="1:8" ht="16.5" customHeight="1">
      <c r="A33" s="22"/>
      <c r="B33" s="27"/>
      <c r="C33" s="22" t="s">
        <v>92</v>
      </c>
      <c r="D33" s="55">
        <v>-178765</v>
      </c>
      <c r="E33" s="30"/>
      <c r="F33" s="55">
        <v>-11367914</v>
      </c>
      <c r="G33" s="4"/>
      <c r="H33" s="4"/>
    </row>
    <row r="34" spans="1:8" ht="16.5" customHeight="1">
      <c r="A34" s="22"/>
      <c r="B34" s="27"/>
      <c r="C34" s="22" t="s">
        <v>91</v>
      </c>
      <c r="D34" s="56">
        <v>12512490</v>
      </c>
      <c r="E34" s="29"/>
      <c r="F34" s="56">
        <v>29403897</v>
      </c>
      <c r="G34" s="30"/>
      <c r="H34" s="4"/>
    </row>
    <row r="35" spans="1:8" ht="19.5" customHeight="1">
      <c r="A35" s="22"/>
      <c r="B35" s="27" t="s">
        <v>29</v>
      </c>
      <c r="C35" s="22"/>
      <c r="D35" s="57">
        <f>SUM(D28:D34)</f>
        <v>21300484</v>
      </c>
      <c r="E35" s="30"/>
      <c r="F35" s="57">
        <f>SUM(F28:F34)</f>
        <v>15768776</v>
      </c>
      <c r="G35" s="11"/>
      <c r="H35" s="11">
        <f>SUM(H28:H34)</f>
        <v>0</v>
      </c>
    </row>
    <row r="36" spans="1:8" ht="18" customHeight="1">
      <c r="A36" s="22"/>
      <c r="B36" s="27" t="s">
        <v>38</v>
      </c>
      <c r="C36" s="22"/>
      <c r="D36" s="56">
        <f>-135794-137244-12589</f>
        <v>-285627</v>
      </c>
      <c r="E36" s="29"/>
      <c r="F36" s="56">
        <v>0</v>
      </c>
      <c r="G36" s="11"/>
      <c r="H36" s="11">
        <v>-175733</v>
      </c>
    </row>
    <row r="37" spans="1:8" ht="14.25" customHeight="1">
      <c r="A37" s="22"/>
      <c r="B37" s="27"/>
      <c r="C37" s="22"/>
      <c r="D37" s="57"/>
      <c r="E37" s="30"/>
      <c r="F37" s="57"/>
      <c r="G37" s="11"/>
      <c r="H37" s="11"/>
    </row>
    <row r="38" spans="1:8" ht="19.5" customHeight="1">
      <c r="A38" s="22"/>
      <c r="B38" s="27" t="s">
        <v>40</v>
      </c>
      <c r="C38" s="22"/>
      <c r="D38" s="56">
        <f>SUM(D35:D36)</f>
        <v>21014857</v>
      </c>
      <c r="E38" s="29"/>
      <c r="F38" s="56">
        <f>SUM(F35:F36)</f>
        <v>15768776</v>
      </c>
      <c r="G38" s="11"/>
      <c r="H38" s="12">
        <f>SUM(H35:H36)</f>
        <v>-175733</v>
      </c>
    </row>
    <row r="39" spans="1:8" ht="15.75">
      <c r="A39" s="22"/>
      <c r="B39" s="27"/>
      <c r="C39" s="22"/>
      <c r="D39" s="55"/>
      <c r="E39" s="30"/>
      <c r="F39" s="55"/>
      <c r="G39" s="11"/>
      <c r="H39" s="4"/>
    </row>
    <row r="40" spans="1:8" ht="17.25" customHeight="1">
      <c r="A40" s="22"/>
      <c r="B40" s="23" t="s">
        <v>3</v>
      </c>
      <c r="C40" s="22"/>
      <c r="D40" s="55"/>
      <c r="E40" s="30"/>
      <c r="F40" s="55"/>
      <c r="G40" s="11"/>
      <c r="H40" s="4"/>
    </row>
    <row r="41" spans="1:8" ht="15.75">
      <c r="A41" s="22"/>
      <c r="B41" s="27" t="s">
        <v>48</v>
      </c>
      <c r="C41" s="22"/>
      <c r="D41" s="55">
        <f>-5153081-5421683-25125</f>
        <v>-10599889</v>
      </c>
      <c r="E41" s="30"/>
      <c r="F41" s="55">
        <v>-7247277</v>
      </c>
      <c r="G41" s="11"/>
      <c r="H41" s="4">
        <v>-134084</v>
      </c>
    </row>
    <row r="42" spans="1:8" ht="15.75">
      <c r="A42" s="22"/>
      <c r="B42" s="27" t="s">
        <v>99</v>
      </c>
      <c r="C42" s="22"/>
      <c r="D42" s="55">
        <f>-D16</f>
        <v>0</v>
      </c>
      <c r="E42" s="30"/>
      <c r="F42" s="55">
        <f>-F16</f>
        <v>33431</v>
      </c>
      <c r="G42" s="11"/>
      <c r="H42" s="4"/>
    </row>
    <row r="43" spans="1:8" ht="15.75">
      <c r="A43" s="22"/>
      <c r="B43" s="27" t="s">
        <v>128</v>
      </c>
      <c r="C43" s="22"/>
      <c r="D43" s="55">
        <v>0</v>
      </c>
      <c r="E43" s="30"/>
      <c r="F43" s="55">
        <v>0</v>
      </c>
      <c r="G43" s="11"/>
      <c r="H43" s="4"/>
    </row>
    <row r="44" spans="1:8" ht="15.75">
      <c r="A44" s="22"/>
      <c r="B44" s="27" t="s">
        <v>129</v>
      </c>
      <c r="C44" s="22"/>
      <c r="D44" s="55">
        <v>0</v>
      </c>
      <c r="E44" s="30"/>
      <c r="F44" s="55">
        <v>0</v>
      </c>
      <c r="G44" s="11"/>
      <c r="H44" s="4"/>
    </row>
    <row r="45" spans="1:8" ht="15.75">
      <c r="A45" s="22"/>
      <c r="B45" s="52" t="s">
        <v>138</v>
      </c>
      <c r="C45" s="22"/>
      <c r="D45" s="44"/>
      <c r="E45" s="30"/>
      <c r="F45" s="55">
        <v>0</v>
      </c>
      <c r="G45" s="11"/>
      <c r="H45" s="4"/>
    </row>
    <row r="46" spans="1:8" ht="7.5" customHeight="1">
      <c r="A46" s="22"/>
      <c r="B46" s="27"/>
      <c r="C46" s="22"/>
      <c r="D46" s="56"/>
      <c r="E46" s="29"/>
      <c r="F46" s="56"/>
      <c r="G46" s="11"/>
      <c r="H46" s="4">
        <v>-7054286</v>
      </c>
    </row>
    <row r="47" spans="1:8" ht="16.5" customHeight="1">
      <c r="A47" s="22"/>
      <c r="B47" s="27" t="s">
        <v>143</v>
      </c>
      <c r="C47" s="22"/>
      <c r="D47" s="58">
        <f>SUM(D41:D46)</f>
        <v>-10599889</v>
      </c>
      <c r="E47" s="31"/>
      <c r="F47" s="58">
        <f>SUM(F41:F46)</f>
        <v>-7213846</v>
      </c>
      <c r="G47" s="11"/>
      <c r="H47" s="12">
        <f>SUM(H41:H46)</f>
        <v>-7188370</v>
      </c>
    </row>
    <row r="48" spans="1:8" ht="16.5" customHeight="1">
      <c r="A48" s="22"/>
      <c r="B48" s="27"/>
      <c r="C48" s="22"/>
      <c r="D48" s="57"/>
      <c r="E48" s="30"/>
      <c r="F48" s="57"/>
      <c r="G48" s="11"/>
      <c r="H48" s="11"/>
    </row>
    <row r="49" spans="1:8" ht="16.5" customHeight="1">
      <c r="A49" s="22"/>
      <c r="B49" s="23" t="s">
        <v>37</v>
      </c>
      <c r="C49" s="22"/>
      <c r="D49" s="57"/>
      <c r="E49" s="30"/>
      <c r="F49" s="57"/>
      <c r="G49" s="11"/>
      <c r="H49" s="11"/>
    </row>
    <row r="50" spans="1:8" ht="16.5" customHeight="1" hidden="1">
      <c r="A50" s="22"/>
      <c r="B50" s="27" t="s">
        <v>53</v>
      </c>
      <c r="C50" s="22"/>
      <c r="D50" s="57">
        <v>0</v>
      </c>
      <c r="E50" s="30"/>
      <c r="F50" s="57">
        <v>0</v>
      </c>
      <c r="G50" s="11"/>
      <c r="H50" s="11"/>
    </row>
    <row r="51" spans="1:8" ht="16.5" customHeight="1">
      <c r="A51" s="22"/>
      <c r="B51" s="27"/>
      <c r="C51" s="22"/>
      <c r="D51" s="57"/>
      <c r="E51" s="30"/>
      <c r="F51" s="57"/>
      <c r="G51" s="11"/>
      <c r="H51" s="11"/>
    </row>
    <row r="52" spans="1:8" ht="17.25" customHeight="1">
      <c r="A52" s="22"/>
      <c r="B52" s="27" t="s">
        <v>93</v>
      </c>
      <c r="C52" s="22"/>
      <c r="D52" s="57">
        <f>-877170-868216-1469936</f>
        <v>-3215322</v>
      </c>
      <c r="E52" s="30"/>
      <c r="F52" s="57">
        <v>-5757589</v>
      </c>
      <c r="G52" s="11"/>
      <c r="H52" s="11"/>
    </row>
    <row r="53" spans="1:8" ht="16.5" customHeight="1">
      <c r="A53" s="22"/>
      <c r="B53" s="27" t="s">
        <v>95</v>
      </c>
      <c r="C53" s="22"/>
      <c r="D53" s="57">
        <v>0</v>
      </c>
      <c r="E53" s="30"/>
      <c r="F53" s="57">
        <v>0</v>
      </c>
      <c r="G53" s="11"/>
      <c r="H53" s="11"/>
    </row>
    <row r="54" spans="1:8" ht="16.5" customHeight="1">
      <c r="A54" s="22"/>
      <c r="B54" s="27" t="s">
        <v>94</v>
      </c>
      <c r="C54" s="22"/>
      <c r="D54" s="55">
        <f>-2486841-2486842-3483378</f>
        <v>-8457061</v>
      </c>
      <c r="E54" s="30"/>
      <c r="F54" s="55">
        <v>-8457064</v>
      </c>
      <c r="G54" s="11"/>
      <c r="H54" s="11"/>
    </row>
    <row r="55" spans="1:8" ht="16.5" customHeight="1">
      <c r="A55" s="22"/>
      <c r="B55" s="27" t="s">
        <v>56</v>
      </c>
      <c r="C55" s="22"/>
      <c r="D55" s="57">
        <v>0</v>
      </c>
      <c r="E55" s="30"/>
      <c r="F55" s="57">
        <v>0</v>
      </c>
      <c r="G55" s="11"/>
      <c r="H55" s="11"/>
    </row>
    <row r="56" spans="1:8" ht="17.25" customHeight="1">
      <c r="A56" s="22"/>
      <c r="B56" s="27" t="s">
        <v>52</v>
      </c>
      <c r="C56" s="22"/>
      <c r="D56" s="57">
        <v>0</v>
      </c>
      <c r="E56" s="30"/>
      <c r="F56" s="57">
        <v>0</v>
      </c>
      <c r="G56" s="11"/>
      <c r="H56" s="11">
        <v>0</v>
      </c>
    </row>
    <row r="57" spans="1:8" ht="17.25" customHeight="1">
      <c r="A57" s="22"/>
      <c r="B57" s="27" t="s">
        <v>120</v>
      </c>
      <c r="C57" s="22"/>
      <c r="D57" s="57">
        <v>0</v>
      </c>
      <c r="E57" s="30"/>
      <c r="F57" s="57">
        <v>84729</v>
      </c>
      <c r="G57" s="11"/>
      <c r="H57" s="11"/>
    </row>
    <row r="58" spans="1:8" ht="16.5" customHeight="1">
      <c r="A58" s="22"/>
      <c r="B58" s="27" t="s">
        <v>150</v>
      </c>
      <c r="C58" s="22"/>
      <c r="D58" s="58">
        <f>SUM(D50:D57)</f>
        <v>-11672383</v>
      </c>
      <c r="E58" s="31"/>
      <c r="F58" s="58">
        <f>SUM(F50:F57)</f>
        <v>-14129924</v>
      </c>
      <c r="G58" s="11"/>
      <c r="H58" s="12">
        <f>SUM(H56:H56)</f>
        <v>0</v>
      </c>
    </row>
    <row r="59" spans="1:8" ht="16.5" customHeight="1">
      <c r="A59" s="22"/>
      <c r="B59" s="27"/>
      <c r="C59" s="22"/>
      <c r="D59" s="57"/>
      <c r="E59" s="30"/>
      <c r="F59" s="57"/>
      <c r="G59" s="11"/>
      <c r="H59" s="11"/>
    </row>
    <row r="60" spans="1:8" ht="17.25" customHeight="1">
      <c r="A60" s="22"/>
      <c r="B60" s="23" t="s">
        <v>4</v>
      </c>
      <c r="C60" s="22"/>
      <c r="D60" s="55"/>
      <c r="E60" s="30"/>
      <c r="F60" s="55"/>
      <c r="G60" s="11"/>
      <c r="H60" s="4"/>
    </row>
    <row r="61" spans="1:12" ht="15.75">
      <c r="A61" s="22"/>
      <c r="B61" s="27" t="s">
        <v>33</v>
      </c>
      <c r="C61" s="22"/>
      <c r="D61" s="55">
        <f>D71-D62</f>
        <v>-1257415</v>
      </c>
      <c r="F61" s="55">
        <f>+F58+F47+F38</f>
        <v>-5574994</v>
      </c>
      <c r="G61" s="11"/>
      <c r="H61" s="4">
        <f>H38+H47+H58</f>
        <v>-7364103</v>
      </c>
      <c r="L61" s="18"/>
    </row>
    <row r="62" spans="1:8" ht="15.75">
      <c r="A62" s="22"/>
      <c r="B62" s="27" t="s">
        <v>55</v>
      </c>
      <c r="C62" s="22"/>
      <c r="D62" s="57">
        <f>-9868172-232048</f>
        <v>-10100220</v>
      </c>
      <c r="E62" s="30"/>
      <c r="F62" s="57">
        <v>-2689061</v>
      </c>
      <c r="G62" s="11"/>
      <c r="H62" s="4">
        <v>-3326944</v>
      </c>
    </row>
    <row r="63" spans="1:8" ht="17.25" customHeight="1" thickBot="1">
      <c r="A63" s="22"/>
      <c r="B63" s="27" t="s">
        <v>54</v>
      </c>
      <c r="C63" s="22"/>
      <c r="D63" s="59">
        <f>SUM(D61:D62)</f>
        <v>-11357635</v>
      </c>
      <c r="E63" s="32"/>
      <c r="F63" s="59">
        <f>SUM(F61:F62)</f>
        <v>-8264055</v>
      </c>
      <c r="G63" s="11"/>
      <c r="H63" s="8">
        <f>SUM(H61:H62)</f>
        <v>-10691047</v>
      </c>
    </row>
    <row r="64" spans="1:8" ht="16.5" thickTop="1">
      <c r="A64" s="22"/>
      <c r="B64" s="27"/>
      <c r="C64" s="22"/>
      <c r="D64" s="55"/>
      <c r="E64" s="30"/>
      <c r="F64" s="55"/>
      <c r="G64" s="4"/>
      <c r="H64" s="4"/>
    </row>
    <row r="65" spans="1:8" ht="15.75">
      <c r="A65" s="22"/>
      <c r="B65" s="27"/>
      <c r="C65" s="22"/>
      <c r="D65" s="55"/>
      <c r="E65" s="30"/>
      <c r="F65" s="55"/>
      <c r="G65" s="4"/>
      <c r="H65" s="4"/>
    </row>
    <row r="66" spans="1:8" ht="17.25" customHeight="1">
      <c r="A66" s="22"/>
      <c r="B66" s="23" t="s">
        <v>39</v>
      </c>
      <c r="C66" s="22"/>
      <c r="D66" s="55"/>
      <c r="E66" s="30"/>
      <c r="F66" s="55"/>
      <c r="G66" s="4"/>
      <c r="H66" s="4"/>
    </row>
    <row r="67" spans="1:8" ht="14.25" customHeight="1">
      <c r="A67" s="22"/>
      <c r="B67" s="27" t="s">
        <v>34</v>
      </c>
      <c r="C67" s="22"/>
      <c r="D67" s="55">
        <f>BalSheet!C23</f>
        <v>6667855</v>
      </c>
      <c r="E67" s="30"/>
      <c r="F67" s="55">
        <v>5843892</v>
      </c>
      <c r="G67" s="4"/>
      <c r="H67" s="4">
        <v>3563029</v>
      </c>
    </row>
    <row r="68" spans="1:8" ht="15.75">
      <c r="A68" s="22"/>
      <c r="B68" s="27" t="s">
        <v>97</v>
      </c>
      <c r="C68" s="22"/>
      <c r="D68" s="57">
        <v>0</v>
      </c>
      <c r="E68" s="30"/>
      <c r="F68" s="57">
        <v>1287224</v>
      </c>
      <c r="G68" s="4"/>
      <c r="H68" s="4">
        <v>18766281</v>
      </c>
    </row>
    <row r="69" spans="1:8" ht="15.75">
      <c r="A69" s="22"/>
      <c r="B69" s="27" t="s">
        <v>96</v>
      </c>
      <c r="C69" s="22"/>
      <c r="D69" s="57">
        <v>-18025490</v>
      </c>
      <c r="E69" s="30"/>
      <c r="F69" s="57">
        <v>-15395171</v>
      </c>
      <c r="G69" s="4"/>
      <c r="H69" s="4"/>
    </row>
    <row r="70" spans="1:8" ht="15.75">
      <c r="A70" s="22"/>
      <c r="B70" s="27" t="s">
        <v>130</v>
      </c>
      <c r="C70" s="22"/>
      <c r="D70" s="57">
        <f>-D68</f>
        <v>0</v>
      </c>
      <c r="E70" s="30"/>
      <c r="F70" s="57">
        <v>0</v>
      </c>
      <c r="G70" s="4"/>
      <c r="H70" s="4"/>
    </row>
    <row r="71" spans="1:8" ht="15.75" customHeight="1" thickBot="1">
      <c r="A71" s="22"/>
      <c r="B71" s="27"/>
      <c r="C71" s="22"/>
      <c r="D71" s="59">
        <f>SUM(D67:D70)</f>
        <v>-11357635</v>
      </c>
      <c r="E71" s="32"/>
      <c r="F71" s="59">
        <f>SUM(F67:F70)</f>
        <v>-8264055</v>
      </c>
      <c r="G71" s="4"/>
      <c r="H71" s="4"/>
    </row>
    <row r="72" spans="1:8" ht="17.25" customHeight="1" thickTop="1">
      <c r="A72" s="22"/>
      <c r="B72" s="36"/>
      <c r="C72" s="37"/>
      <c r="D72" s="57"/>
      <c r="E72" s="30"/>
      <c r="F72" s="57"/>
      <c r="G72" s="11"/>
      <c r="H72" s="11"/>
    </row>
    <row r="73" spans="1:7" ht="15.75">
      <c r="A73" s="22"/>
      <c r="B73" s="27"/>
      <c r="C73" s="22"/>
      <c r="D73" s="55"/>
      <c r="E73" s="28"/>
      <c r="F73" s="55"/>
      <c r="G73" s="4"/>
    </row>
    <row r="74" spans="1:7" ht="15.75">
      <c r="A74" s="22"/>
      <c r="B74" s="27" t="s">
        <v>134</v>
      </c>
      <c r="C74" s="22"/>
      <c r="D74" s="55"/>
      <c r="E74" s="28"/>
      <c r="F74" s="55"/>
      <c r="G74" s="4"/>
    </row>
    <row r="75" spans="1:7" ht="15.75">
      <c r="A75" s="22"/>
      <c r="B75" s="27"/>
      <c r="C75" s="22"/>
      <c r="D75" s="55"/>
      <c r="E75" s="28"/>
      <c r="F75" s="55"/>
      <c r="G75" s="4"/>
    </row>
    <row r="76" spans="1:7" ht="15.75">
      <c r="A76" s="22"/>
      <c r="B76" s="27"/>
      <c r="C76" s="22"/>
      <c r="D76" s="55">
        <f>D71-D63</f>
        <v>0</v>
      </c>
      <c r="E76" s="28"/>
      <c r="F76" s="55">
        <f>F63-F71</f>
        <v>0</v>
      </c>
      <c r="G76" s="4"/>
    </row>
    <row r="77" spans="1:7" ht="15.75">
      <c r="A77" s="22"/>
      <c r="B77" s="27"/>
      <c r="C77" s="22"/>
      <c r="D77" s="55"/>
      <c r="E77" s="28"/>
      <c r="F77" s="55"/>
      <c r="G77" s="4"/>
    </row>
    <row r="78" spans="1:7" ht="15.75">
      <c r="A78" s="22"/>
      <c r="B78" s="27"/>
      <c r="C78" s="22"/>
      <c r="D78" s="55"/>
      <c r="E78" s="28"/>
      <c r="F78" s="55"/>
      <c r="G78" s="4"/>
    </row>
    <row r="79" spans="1:7" ht="15.75">
      <c r="A79" s="22"/>
      <c r="B79" s="27"/>
      <c r="C79" s="22"/>
      <c r="D79" s="55"/>
      <c r="E79" s="28"/>
      <c r="F79" s="55"/>
      <c r="G79" s="4"/>
    </row>
    <row r="80" spans="1:7" ht="15.75">
      <c r="A80" s="22"/>
      <c r="B80" s="27"/>
      <c r="C80" s="22"/>
      <c r="D80" s="55"/>
      <c r="E80" s="28"/>
      <c r="F80" s="55"/>
      <c r="G80" s="4"/>
    </row>
    <row r="81" spans="1:7" ht="15.75">
      <c r="A81" s="22"/>
      <c r="B81" s="27"/>
      <c r="C81" s="22"/>
      <c r="D81" s="55"/>
      <c r="E81" s="28"/>
      <c r="F81" s="55"/>
      <c r="G81" s="4"/>
    </row>
    <row r="82" spans="1:7" ht="15.75">
      <c r="A82" s="22"/>
      <c r="B82" s="27"/>
      <c r="C82" s="22"/>
      <c r="D82" s="55"/>
      <c r="E82" s="28"/>
      <c r="F82" s="55"/>
      <c r="G82" s="4"/>
    </row>
    <row r="83" spans="1:6" ht="15.75">
      <c r="A83" s="22"/>
      <c r="B83" s="27"/>
      <c r="C83" s="22"/>
      <c r="D83" s="52"/>
      <c r="E83" s="22"/>
      <c r="F83" s="52"/>
    </row>
    <row r="84" spans="1:6" ht="15.75">
      <c r="A84" s="22"/>
      <c r="B84" s="27"/>
      <c r="C84" s="22"/>
      <c r="D84" s="52"/>
      <c r="E84" s="22"/>
      <c r="F84" s="52"/>
    </row>
    <row r="85" spans="1:6" ht="15.75">
      <c r="A85" s="22"/>
      <c r="B85" s="27"/>
      <c r="C85" s="22"/>
      <c r="D85" s="52"/>
      <c r="E85" s="22"/>
      <c r="F85" s="52"/>
    </row>
    <row r="86" spans="1:6" ht="15.75">
      <c r="A86" s="22"/>
      <c r="B86" s="27"/>
      <c r="C86" s="22"/>
      <c r="D86" s="52"/>
      <c r="E86" s="22"/>
      <c r="F86" s="52"/>
    </row>
    <row r="87" spans="1:6" ht="15.75">
      <c r="A87" s="22"/>
      <c r="B87" s="27"/>
      <c r="C87" s="22"/>
      <c r="D87" s="52"/>
      <c r="E87" s="22"/>
      <c r="F87" s="52"/>
    </row>
    <row r="88" spans="1:6" ht="15.75">
      <c r="A88" s="22"/>
      <c r="B88" s="27"/>
      <c r="C88" s="22"/>
      <c r="D88" s="52"/>
      <c r="E88" s="22"/>
      <c r="F88" s="52"/>
    </row>
    <row r="89" spans="1:6" ht="15.75">
      <c r="A89" s="22"/>
      <c r="B89" s="27"/>
      <c r="C89" s="22"/>
      <c r="D89" s="52"/>
      <c r="E89" s="22"/>
      <c r="F89" s="52"/>
    </row>
    <row r="90" spans="1:6" ht="15.75">
      <c r="A90" s="22"/>
      <c r="B90" s="27"/>
      <c r="C90" s="22"/>
      <c r="D90" s="52"/>
      <c r="E90" s="22"/>
      <c r="F90" s="52"/>
    </row>
    <row r="91" spans="1:6" ht="15.75">
      <c r="A91" s="22"/>
      <c r="B91" s="27"/>
      <c r="C91" s="22"/>
      <c r="D91" s="52"/>
      <c r="E91" s="22"/>
      <c r="F91" s="52"/>
    </row>
    <row r="92" spans="1:6" ht="15.75">
      <c r="A92" s="22"/>
      <c r="B92" s="27"/>
      <c r="C92" s="22"/>
      <c r="D92" s="52"/>
      <c r="E92" s="22"/>
      <c r="F92" s="52"/>
    </row>
    <row r="93" spans="1:6" ht="15.75">
      <c r="A93" s="22"/>
      <c r="B93" s="27"/>
      <c r="C93" s="22"/>
      <c r="D93" s="52"/>
      <c r="E93" s="22"/>
      <c r="F93" s="52"/>
    </row>
    <row r="94" spans="1:6" ht="15.75">
      <c r="A94" s="22"/>
      <c r="B94" s="27"/>
      <c r="C94" s="22"/>
      <c r="D94" s="52"/>
      <c r="E94" s="22"/>
      <c r="F94" s="52"/>
    </row>
    <row r="95" spans="1:6" ht="15.75">
      <c r="A95" s="22"/>
      <c r="B95" s="27"/>
      <c r="C95" s="22"/>
      <c r="D95" s="52"/>
      <c r="E95" s="22"/>
      <c r="F95" s="52"/>
    </row>
    <row r="96" spans="1:6" ht="15.75">
      <c r="A96" s="22"/>
      <c r="B96" s="27"/>
      <c r="C96" s="22"/>
      <c r="D96" s="52"/>
      <c r="E96" s="22"/>
      <c r="F96" s="52"/>
    </row>
    <row r="97" spans="1:6" ht="15.75">
      <c r="A97" s="22"/>
      <c r="B97" s="27"/>
      <c r="C97" s="22"/>
      <c r="D97" s="52"/>
      <c r="E97" s="22"/>
      <c r="F97" s="52"/>
    </row>
    <row r="98" spans="1:6" ht="15.75">
      <c r="A98" s="22"/>
      <c r="B98" s="27"/>
      <c r="C98" s="22"/>
      <c r="D98" s="52"/>
      <c r="E98" s="22"/>
      <c r="F98" s="52"/>
    </row>
    <row r="99" spans="1:6" ht="15.75">
      <c r="A99" s="22"/>
      <c r="B99" s="27"/>
      <c r="C99" s="22"/>
      <c r="D99" s="52"/>
      <c r="E99" s="22"/>
      <c r="F99" s="52"/>
    </row>
    <row r="100" spans="1:6" ht="15.75">
      <c r="A100" s="22"/>
      <c r="B100" s="27"/>
      <c r="C100" s="22"/>
      <c r="D100" s="52"/>
      <c r="E100" s="22"/>
      <c r="F100" s="52"/>
    </row>
    <row r="101" spans="1:6" ht="15.75">
      <c r="A101" s="22"/>
      <c r="B101" s="27"/>
      <c r="C101" s="22"/>
      <c r="D101" s="52"/>
      <c r="E101" s="22"/>
      <c r="F101" s="52"/>
    </row>
    <row r="102" spans="1:6" ht="15.75">
      <c r="A102" s="22"/>
      <c r="B102" s="27"/>
      <c r="C102" s="22"/>
      <c r="D102" s="52"/>
      <c r="E102" s="22"/>
      <c r="F102" s="52"/>
    </row>
    <row r="103" spans="1:6" ht="15.75">
      <c r="A103" s="22"/>
      <c r="B103" s="27"/>
      <c r="C103" s="22"/>
      <c r="D103" s="39"/>
      <c r="E103" s="22"/>
      <c r="F103" s="52"/>
    </row>
    <row r="104" spans="1:6" ht="15.75">
      <c r="A104" s="22"/>
      <c r="B104" s="27"/>
      <c r="C104" s="22"/>
      <c r="D104" s="39"/>
      <c r="E104" s="22"/>
      <c r="F104" s="52"/>
    </row>
    <row r="105" spans="1:6" ht="15.75">
      <c r="A105" s="22"/>
      <c r="B105" s="27"/>
      <c r="C105" s="22"/>
      <c r="D105" s="39"/>
      <c r="E105" s="22"/>
      <c r="F105" s="52"/>
    </row>
    <row r="106" spans="1:6" ht="15.75">
      <c r="A106" s="22"/>
      <c r="B106" s="27"/>
      <c r="C106" s="22"/>
      <c r="D106" s="39"/>
      <c r="E106" s="22"/>
      <c r="F106" s="52"/>
    </row>
    <row r="107" spans="1:6" ht="15.75">
      <c r="A107" s="22"/>
      <c r="B107" s="27"/>
      <c r="C107" s="22"/>
      <c r="D107" s="39"/>
      <c r="E107" s="22"/>
      <c r="F107" s="52"/>
    </row>
    <row r="108" spans="1:6" ht="15.75">
      <c r="A108" s="22"/>
      <c r="B108" s="27"/>
      <c r="C108" s="22"/>
      <c r="D108" s="39"/>
      <c r="E108" s="22"/>
      <c r="F108" s="52"/>
    </row>
    <row r="109" spans="1:6" ht="15.75">
      <c r="A109" s="22"/>
      <c r="B109" s="27"/>
      <c r="C109" s="22"/>
      <c r="D109" s="39"/>
      <c r="E109" s="22"/>
      <c r="F109" s="52"/>
    </row>
    <row r="110" spans="1:6" ht="15.75">
      <c r="A110" s="22"/>
      <c r="B110" s="27"/>
      <c r="C110" s="22"/>
      <c r="D110" s="39"/>
      <c r="E110" s="22"/>
      <c r="F110" s="52"/>
    </row>
    <row r="111" spans="1:6" ht="15.75">
      <c r="A111" s="22"/>
      <c r="B111" s="27"/>
      <c r="C111" s="22"/>
      <c r="D111" s="39"/>
      <c r="E111" s="22"/>
      <c r="F111" s="52"/>
    </row>
    <row r="112" spans="1:6" ht="15.75">
      <c r="A112" s="22"/>
      <c r="B112" s="27"/>
      <c r="C112" s="22"/>
      <c r="D112" s="39"/>
      <c r="E112" s="22"/>
      <c r="F112" s="52"/>
    </row>
    <row r="113" spans="1:6" ht="15.75">
      <c r="A113" s="22"/>
      <c r="B113" s="27"/>
      <c r="C113" s="22"/>
      <c r="D113" s="39"/>
      <c r="E113" s="22"/>
      <c r="F113" s="52"/>
    </row>
    <row r="114" spans="1:6" ht="15.75">
      <c r="A114" s="22"/>
      <c r="B114" s="27"/>
      <c r="C114" s="22"/>
      <c r="D114" s="39"/>
      <c r="E114" s="22"/>
      <c r="F114" s="52"/>
    </row>
    <row r="115" spans="1:6" ht="15.75">
      <c r="A115" s="22"/>
      <c r="B115" s="27"/>
      <c r="C115" s="22"/>
      <c r="D115" s="39"/>
      <c r="E115" s="22"/>
      <c r="F115" s="52"/>
    </row>
    <row r="116" spans="1:6" ht="15.75">
      <c r="A116" s="22"/>
      <c r="B116" s="27"/>
      <c r="C116" s="22"/>
      <c r="D116" s="39"/>
      <c r="E116" s="22"/>
      <c r="F116" s="52"/>
    </row>
    <row r="117" spans="1:6" ht="15.75">
      <c r="A117" s="22"/>
      <c r="B117" s="27"/>
      <c r="C117" s="22"/>
      <c r="D117" s="39"/>
      <c r="E117" s="22"/>
      <c r="F117" s="52"/>
    </row>
    <row r="118" spans="1:6" ht="15.75">
      <c r="A118" s="22"/>
      <c r="B118" s="27"/>
      <c r="C118" s="22"/>
      <c r="D118" s="39"/>
      <c r="E118" s="22"/>
      <c r="F118" s="52"/>
    </row>
    <row r="119" spans="1:6" ht="15.75">
      <c r="A119" s="22"/>
      <c r="B119" s="27"/>
      <c r="C119" s="22"/>
      <c r="D119" s="39"/>
      <c r="E119" s="22"/>
      <c r="F119" s="52"/>
    </row>
    <row r="120" spans="1:6" ht="15.75">
      <c r="A120" s="22"/>
      <c r="B120" s="27"/>
      <c r="C120" s="22"/>
      <c r="D120" s="39"/>
      <c r="E120" s="22"/>
      <c r="F120" s="52"/>
    </row>
    <row r="121" spans="1:6" ht="15.75">
      <c r="A121" s="22"/>
      <c r="B121" s="27"/>
      <c r="C121" s="22"/>
      <c r="D121" s="39"/>
      <c r="E121" s="22"/>
      <c r="F121" s="52"/>
    </row>
    <row r="122" spans="1:6" ht="15.75">
      <c r="A122" s="22"/>
      <c r="B122" s="27"/>
      <c r="C122" s="22"/>
      <c r="D122" s="39"/>
      <c r="E122" s="22"/>
      <c r="F122" s="52"/>
    </row>
    <row r="123" spans="1:6" ht="15.75">
      <c r="A123" s="22"/>
      <c r="B123" s="27"/>
      <c r="C123" s="22"/>
      <c r="D123" s="39"/>
      <c r="E123" s="22"/>
      <c r="F123" s="52"/>
    </row>
    <row r="124" spans="1:6" ht="15.75">
      <c r="A124" s="22"/>
      <c r="B124" s="27"/>
      <c r="C124" s="22"/>
      <c r="D124" s="39"/>
      <c r="E124" s="22"/>
      <c r="F124" s="52"/>
    </row>
    <row r="125" spans="1:6" ht="15.75">
      <c r="A125" s="22"/>
      <c r="B125" s="27"/>
      <c r="C125" s="22"/>
      <c r="D125" s="39"/>
      <c r="E125" s="22"/>
      <c r="F125" s="52"/>
    </row>
    <row r="126" spans="1:6" ht="15.75">
      <c r="A126" s="22"/>
      <c r="B126" s="27"/>
      <c r="C126" s="22"/>
      <c r="D126" s="39"/>
      <c r="E126" s="22"/>
      <c r="F126" s="52"/>
    </row>
    <row r="127" spans="1:6" ht="15.75">
      <c r="A127" s="22"/>
      <c r="B127" s="27"/>
      <c r="C127" s="22"/>
      <c r="D127" s="39"/>
      <c r="E127" s="22"/>
      <c r="F127" s="52"/>
    </row>
    <row r="128" spans="1:6" ht="15.75">
      <c r="A128" s="22"/>
      <c r="B128" s="27"/>
      <c r="C128" s="22"/>
      <c r="D128" s="39"/>
      <c r="E128" s="22"/>
      <c r="F128" s="52"/>
    </row>
    <row r="129" spans="1:6" ht="15.75">
      <c r="A129" s="22"/>
      <c r="B129" s="27"/>
      <c r="C129" s="22"/>
      <c r="D129" s="39"/>
      <c r="E129" s="22"/>
      <c r="F129" s="52"/>
    </row>
    <row r="130" spans="1:6" ht="15.75">
      <c r="A130" s="22"/>
      <c r="B130" s="27"/>
      <c r="C130" s="22"/>
      <c r="D130" s="39"/>
      <c r="E130" s="22"/>
      <c r="F130" s="52"/>
    </row>
    <row r="131" spans="1:6" ht="15.75">
      <c r="A131" s="22"/>
      <c r="B131" s="27"/>
      <c r="C131" s="22"/>
      <c r="D131" s="39"/>
      <c r="E131" s="22"/>
      <c r="F131" s="52"/>
    </row>
    <row r="132" spans="1:6" ht="15.75">
      <c r="A132" s="22"/>
      <c r="B132" s="27"/>
      <c r="C132" s="22"/>
      <c r="D132" s="39"/>
      <c r="E132" s="22"/>
      <c r="F132" s="52"/>
    </row>
    <row r="133" spans="1:6" ht="15.75">
      <c r="A133" s="22"/>
      <c r="B133" s="27"/>
      <c r="C133" s="22"/>
      <c r="D133" s="39"/>
      <c r="E133" s="22"/>
      <c r="F133" s="52"/>
    </row>
    <row r="134" spans="1:6" ht="15.75">
      <c r="A134" s="22"/>
      <c r="B134" s="27"/>
      <c r="C134" s="22"/>
      <c r="D134" s="39"/>
      <c r="E134" s="22"/>
      <c r="F134" s="52"/>
    </row>
    <row r="135" spans="1:6" ht="15.75">
      <c r="A135" s="22"/>
      <c r="B135" s="27"/>
      <c r="C135" s="22"/>
      <c r="D135" s="39"/>
      <c r="E135" s="22"/>
      <c r="F135" s="52"/>
    </row>
    <row r="136" spans="1:6" ht="15.75">
      <c r="A136" s="22"/>
      <c r="B136" s="27"/>
      <c r="C136" s="22"/>
      <c r="D136" s="39"/>
      <c r="E136" s="22"/>
      <c r="F136" s="52"/>
    </row>
    <row r="137" spans="1:6" ht="15.75">
      <c r="A137" s="22"/>
      <c r="B137" s="27"/>
      <c r="C137" s="22"/>
      <c r="D137" s="39"/>
      <c r="E137" s="22"/>
      <c r="F137" s="52"/>
    </row>
    <row r="138" spans="1:6" ht="15.75">
      <c r="A138" s="22"/>
      <c r="B138" s="27"/>
      <c r="C138" s="22"/>
      <c r="D138" s="39"/>
      <c r="E138" s="22"/>
      <c r="F138" s="52"/>
    </row>
    <row r="139" spans="1:6" ht="15.75">
      <c r="A139" s="22"/>
      <c r="B139" s="27"/>
      <c r="C139" s="22"/>
      <c r="D139" s="39"/>
      <c r="E139" s="22"/>
      <c r="F139" s="52"/>
    </row>
    <row r="140" spans="1:6" ht="15.75">
      <c r="A140" s="22"/>
      <c r="B140" s="27"/>
      <c r="C140" s="22"/>
      <c r="D140" s="39"/>
      <c r="E140" s="22"/>
      <c r="F140" s="52"/>
    </row>
    <row r="141" spans="1:6" ht="15.75">
      <c r="A141" s="22"/>
      <c r="B141" s="27"/>
      <c r="C141" s="22"/>
      <c r="D141" s="39"/>
      <c r="E141" s="22"/>
      <c r="F141" s="52"/>
    </row>
    <row r="142" spans="1:6" ht="15.75">
      <c r="A142" s="22"/>
      <c r="B142" s="27"/>
      <c r="C142" s="22"/>
      <c r="D142" s="39"/>
      <c r="E142" s="22"/>
      <c r="F142" s="52"/>
    </row>
    <row r="143" spans="1:6" ht="15.75">
      <c r="A143" s="22"/>
      <c r="B143" s="27"/>
      <c r="C143" s="22"/>
      <c r="D143" s="39"/>
      <c r="E143" s="22"/>
      <c r="F143" s="52"/>
    </row>
    <row r="144" spans="1:6" ht="15.75">
      <c r="A144" s="22"/>
      <c r="B144" s="27"/>
      <c r="C144" s="22"/>
      <c r="D144" s="39"/>
      <c r="E144" s="22"/>
      <c r="F144" s="52"/>
    </row>
    <row r="145" spans="1:6" ht="15.75">
      <c r="A145" s="22"/>
      <c r="B145" s="27"/>
      <c r="C145" s="22"/>
      <c r="D145" s="39"/>
      <c r="E145" s="22"/>
      <c r="F145" s="52"/>
    </row>
    <row r="146" spans="1:6" ht="15.75">
      <c r="A146" s="22"/>
      <c r="B146" s="27"/>
      <c r="C146" s="22"/>
      <c r="D146" s="39"/>
      <c r="E146" s="22"/>
      <c r="F146" s="52"/>
    </row>
    <row r="147" spans="1:6" ht="15.75">
      <c r="A147" s="22"/>
      <c r="B147" s="27"/>
      <c r="C147" s="22"/>
      <c r="D147" s="39"/>
      <c r="E147" s="22"/>
      <c r="F147" s="52"/>
    </row>
    <row r="148" spans="1:6" ht="15.75">
      <c r="A148" s="22"/>
      <c r="B148" s="27"/>
      <c r="C148" s="22"/>
      <c r="D148" s="39"/>
      <c r="E148" s="22"/>
      <c r="F148" s="52"/>
    </row>
    <row r="149" spans="1:6" ht="15.75">
      <c r="A149" s="22"/>
      <c r="B149" s="27"/>
      <c r="C149" s="22"/>
      <c r="D149" s="39"/>
      <c r="E149" s="22"/>
      <c r="F149" s="52"/>
    </row>
    <row r="150" spans="1:6" ht="15.75">
      <c r="A150" s="22"/>
      <c r="B150" s="27"/>
      <c r="C150" s="22"/>
      <c r="D150" s="39"/>
      <c r="E150" s="22"/>
      <c r="F150" s="52"/>
    </row>
    <row r="151" spans="1:6" ht="15.75">
      <c r="A151" s="22"/>
      <c r="B151" s="27"/>
      <c r="C151" s="22"/>
      <c r="D151" s="39"/>
      <c r="E151" s="22"/>
      <c r="F151" s="52"/>
    </row>
    <row r="152" spans="1:6" ht="15.75">
      <c r="A152" s="22"/>
      <c r="B152" s="27"/>
      <c r="C152" s="22"/>
      <c r="D152" s="39"/>
      <c r="E152" s="22"/>
      <c r="F152" s="52"/>
    </row>
    <row r="153" spans="1:6" ht="15.75">
      <c r="A153" s="22"/>
      <c r="B153" s="27"/>
      <c r="C153" s="22"/>
      <c r="D153" s="39"/>
      <c r="E153" s="22"/>
      <c r="F153" s="52"/>
    </row>
    <row r="154" spans="1:6" ht="15.75">
      <c r="A154" s="22"/>
      <c r="B154" s="27"/>
      <c r="C154" s="22"/>
      <c r="D154" s="39"/>
      <c r="E154" s="22"/>
      <c r="F154" s="52"/>
    </row>
    <row r="155" spans="1:6" ht="15.75">
      <c r="A155" s="22"/>
      <c r="B155" s="27"/>
      <c r="C155" s="22"/>
      <c r="D155" s="39"/>
      <c r="E155" s="22"/>
      <c r="F155" s="52"/>
    </row>
    <row r="156" spans="1:6" ht="15.75">
      <c r="A156" s="22"/>
      <c r="B156" s="27"/>
      <c r="C156" s="22"/>
      <c r="D156" s="39"/>
      <c r="E156" s="22"/>
      <c r="F156" s="52"/>
    </row>
    <row r="157" spans="1:6" ht="15.75">
      <c r="A157" s="22"/>
      <c r="B157" s="27"/>
      <c r="C157" s="22"/>
      <c r="D157" s="39"/>
      <c r="E157" s="22"/>
      <c r="F157" s="52"/>
    </row>
    <row r="158" spans="1:6" ht="15.75">
      <c r="A158" s="22"/>
      <c r="B158" s="27"/>
      <c r="C158" s="22"/>
      <c r="D158" s="39"/>
      <c r="E158" s="22"/>
      <c r="F158" s="52"/>
    </row>
    <row r="159" spans="1:6" ht="15.75">
      <c r="A159" s="22"/>
      <c r="B159" s="27"/>
      <c r="C159" s="22"/>
      <c r="D159" s="39"/>
      <c r="E159" s="22"/>
      <c r="F159" s="52"/>
    </row>
    <row r="160" spans="1:6" ht="15.75">
      <c r="A160" s="22"/>
      <c r="B160" s="27"/>
      <c r="C160" s="22"/>
      <c r="D160" s="39"/>
      <c r="E160" s="22"/>
      <c r="F160" s="52"/>
    </row>
    <row r="161" spans="1:6" ht="15.75">
      <c r="A161" s="22"/>
      <c r="B161" s="27"/>
      <c r="C161" s="22"/>
      <c r="D161" s="39"/>
      <c r="E161" s="22"/>
      <c r="F161" s="52"/>
    </row>
    <row r="162" spans="1:6" ht="15.75">
      <c r="A162" s="22"/>
      <c r="B162" s="27"/>
      <c r="C162" s="22"/>
      <c r="D162" s="39"/>
      <c r="E162" s="22"/>
      <c r="F162" s="52"/>
    </row>
    <row r="163" spans="1:6" ht="15.75">
      <c r="A163" s="22"/>
      <c r="B163" s="27"/>
      <c r="C163" s="22"/>
      <c r="D163" s="39"/>
      <c r="E163" s="22"/>
      <c r="F163" s="52"/>
    </row>
    <row r="164" spans="1:6" ht="15.75">
      <c r="A164" s="22"/>
      <c r="B164" s="27"/>
      <c r="C164" s="22"/>
      <c r="D164" s="39"/>
      <c r="E164" s="22"/>
      <c r="F164" s="52"/>
    </row>
    <row r="165" spans="1:6" ht="15.75">
      <c r="A165" s="22"/>
      <c r="B165" s="27"/>
      <c r="C165" s="22"/>
      <c r="D165" s="39"/>
      <c r="E165" s="22"/>
      <c r="F165" s="52"/>
    </row>
    <row r="166" spans="1:6" ht="15.75">
      <c r="A166" s="22"/>
      <c r="B166" s="27"/>
      <c r="C166" s="22"/>
      <c r="D166" s="39"/>
      <c r="E166" s="22"/>
      <c r="F166" s="52"/>
    </row>
    <row r="167" spans="1:6" ht="15.75">
      <c r="A167" s="22"/>
      <c r="B167" s="27"/>
      <c r="C167" s="22"/>
      <c r="D167" s="39"/>
      <c r="E167" s="22"/>
      <c r="F167" s="52"/>
    </row>
    <row r="168" spans="1:6" ht="15.75">
      <c r="A168" s="22"/>
      <c r="B168" s="27"/>
      <c r="C168" s="22"/>
      <c r="D168" s="39"/>
      <c r="E168" s="22"/>
      <c r="F168" s="52"/>
    </row>
    <row r="169" spans="1:6" ht="15.75">
      <c r="A169" s="22"/>
      <c r="B169" s="27"/>
      <c r="C169" s="22"/>
      <c r="D169" s="39"/>
      <c r="E169" s="22"/>
      <c r="F169" s="52"/>
    </row>
    <row r="170" spans="1:6" ht="15.75">
      <c r="A170" s="22"/>
      <c r="B170" s="27"/>
      <c r="C170" s="22"/>
      <c r="D170" s="39"/>
      <c r="E170" s="22"/>
      <c r="F170" s="52"/>
    </row>
  </sheetData>
  <sheetProtection/>
  <printOptions/>
  <pageMargins left="0.7480314960629921" right="0.7480314960629921" top="0.984251968503937" bottom="0.4724409448818898" header="0.5118110236220472" footer="0.3937007874015748"/>
  <pageSetup horizontalDpi="600" verticalDpi="600" orientation="portrait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CARRIERS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SIMANDJOENTAK</dc:creator>
  <cp:keywords/>
  <dc:description/>
  <cp:lastModifiedBy>HMC-new</cp:lastModifiedBy>
  <cp:lastPrinted>2014-11-25T12:03:09Z</cp:lastPrinted>
  <dcterms:created xsi:type="dcterms:W3CDTF">2002-11-14T01:39:00Z</dcterms:created>
  <dcterms:modified xsi:type="dcterms:W3CDTF">2014-11-28T09:13:25Z</dcterms:modified>
  <cp:category/>
  <cp:version/>
  <cp:contentType/>
  <cp:contentStatus/>
</cp:coreProperties>
</file>